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myrsaer/Library/Mobile Documents/com~apple~CloudDocs/Documents/Emyr/Wellington PC/Accounts/2024-2025/"/>
    </mc:Choice>
  </mc:AlternateContent>
  <xr:revisionPtr revIDLastSave="0" documentId="8_{24C067A9-CDB2-B545-A203-99705D622A64}" xr6:coauthVersionLast="47" xr6:coauthVersionMax="47" xr10:uidLastSave="{00000000-0000-0000-0000-000000000000}"/>
  <bookViews>
    <workbookView xWindow="0" yWindow="500" windowWidth="21840" windowHeight="13020" xr2:uid="{223C3313-D2E8-48CF-A962-A93D295BC06E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" l="1"/>
  <c r="F39" i="1"/>
  <c r="F49" i="1"/>
  <c r="E11" i="1"/>
  <c r="E16" i="1"/>
  <c r="E18" i="1"/>
  <c r="E39" i="1"/>
  <c r="E49" i="1"/>
  <c r="D6" i="1"/>
  <c r="D7" i="1"/>
  <c r="D11" i="1"/>
  <c r="D15" i="1"/>
  <c r="D18" i="1"/>
  <c r="D39" i="1"/>
  <c r="D49" i="1"/>
  <c r="C18" i="1"/>
  <c r="C39" i="1"/>
  <c r="C49" i="1"/>
  <c r="A49" i="1"/>
  <c r="A24" i="1"/>
  <c r="A32" i="1"/>
  <c r="A36" i="1"/>
  <c r="A38" i="1"/>
  <c r="A39" i="1"/>
  <c r="A11" i="1"/>
  <c r="A15" i="1"/>
  <c r="A18" i="1"/>
</calcChain>
</file>

<file path=xl/sharedStrings.xml><?xml version="1.0" encoding="utf-8"?>
<sst xmlns="http://schemas.openxmlformats.org/spreadsheetml/2006/main" count="65" uniqueCount="63">
  <si>
    <t>WELLINGTON PARISH COUNCIL</t>
  </si>
  <si>
    <t xml:space="preserve">2025-2026 DRAFT BUDGET </t>
  </si>
  <si>
    <t>2023/24    Year End</t>
  </si>
  <si>
    <t>Description</t>
  </si>
  <si>
    <t xml:space="preserve"> Budget     2024-2025</t>
  </si>
  <si>
    <t>Mid Year (end of October) Actuals</t>
  </si>
  <si>
    <t>End of Year Predication</t>
  </si>
  <si>
    <t>Notes</t>
  </si>
  <si>
    <t>Receipts</t>
  </si>
  <si>
    <t>Precept</t>
  </si>
  <si>
    <t>Bank Interest</t>
  </si>
  <si>
    <t>Miscellaneous Reclaims</t>
  </si>
  <si>
    <t xml:space="preserve"> </t>
  </si>
  <si>
    <t>Cemetery Maintenance</t>
  </si>
  <si>
    <t>Lengthsman Contract to be renewed for 2025/2026</t>
  </si>
  <si>
    <t>Wayleave</t>
  </si>
  <si>
    <t>Shop Rental</t>
  </si>
  <si>
    <t>Lengthsman Grant</t>
  </si>
  <si>
    <t>Drainage Grant</t>
  </si>
  <si>
    <t xml:space="preserve">Section 106 grant </t>
  </si>
  <si>
    <t>VAT Reclaim</t>
  </si>
  <si>
    <t xml:space="preserve">Year to date includes claim up to 31/03/24 and  up to 30/09/24.  </t>
  </si>
  <si>
    <t>Shop share of Insurance</t>
  </si>
  <si>
    <t>Grants</t>
  </si>
  <si>
    <t>TOTAL RECEIPTS</t>
  </si>
  <si>
    <t>Expenditure</t>
  </si>
  <si>
    <t>Clerks Salary</t>
  </si>
  <si>
    <t>2024/25 Pay Increase included.  Includes potential overlap of Clerks</t>
  </si>
  <si>
    <t xml:space="preserve">Administrative Costs &amp; Clerks Expenses </t>
  </si>
  <si>
    <t>Insurance</t>
  </si>
  <si>
    <t>Training &amp; Misc Running Costs</t>
  </si>
  <si>
    <t>Auditors</t>
  </si>
  <si>
    <t>Includes External and Intrenal Audit costs</t>
  </si>
  <si>
    <t>Cost includes work on hedgrows etc</t>
  </si>
  <si>
    <t>Grants(includes poppy wreath)</t>
  </si>
  <si>
    <t>Poppy Wreath.  Play Area not included</t>
  </si>
  <si>
    <t>VAT</t>
  </si>
  <si>
    <t>Hire of Hall</t>
  </si>
  <si>
    <t>Shop repayment of loan</t>
  </si>
  <si>
    <t>Bus Shelter upgrade &amp; maintenance</t>
  </si>
  <si>
    <t>Lengthsman &amp; P3</t>
  </si>
  <si>
    <t>Includes work covered by Drainage Grant.  Lengthsman Contract to be renewed for 2025/2026</t>
  </si>
  <si>
    <t>Community Led Planning</t>
  </si>
  <si>
    <t>Includes costs for Wildlife Group, Green Team</t>
  </si>
  <si>
    <t>Election Costs</t>
  </si>
  <si>
    <t>Rent to Chapel</t>
  </si>
  <si>
    <t>Community Hub Running Costs</t>
  </si>
  <si>
    <t xml:space="preserve">Includes cleaning of foyer, toilet and Parish Room. Service to automatic doors, Fire Safety Service, Emergency Lights and Alarm Service and Air Conditioning Service. </t>
  </si>
  <si>
    <t>Lottery Grant Footpath Project</t>
  </si>
  <si>
    <t>Miscellaneous</t>
  </si>
  <si>
    <t>GROSS BUDGET REQUIREMENTS</t>
  </si>
  <si>
    <t>Reserves</t>
  </si>
  <si>
    <t>Election</t>
  </si>
  <si>
    <t>Loan</t>
  </si>
  <si>
    <t>Shop Maintenance</t>
  </si>
  <si>
    <t>General Revenue</t>
  </si>
  <si>
    <t>Parish Maintenance</t>
  </si>
  <si>
    <t>Bus Stop</t>
  </si>
  <si>
    <r>
      <t>Paris</t>
    </r>
    <r>
      <rPr>
        <b/>
        <sz val="12"/>
        <rFont val="Aptos Narrow"/>
        <family val="2"/>
        <scheme val="minor"/>
      </rPr>
      <t>h</t>
    </r>
    <r>
      <rPr>
        <b/>
        <sz val="11"/>
        <rFont val="Aptos Narrow"/>
        <family val="2"/>
        <scheme val="minor"/>
      </rPr>
      <t xml:space="preserve"> Plan &amp; NDP</t>
    </r>
  </si>
  <si>
    <t>Surplus/Deficit</t>
  </si>
  <si>
    <t>Year to date - 2023/24 grant payment (£3,865.21).  Assumes Lengthsman and Draininage Grant in 2025/26</t>
  </si>
  <si>
    <t xml:space="preserve">Split of claimes between years not yet known  </t>
  </si>
  <si>
    <t>Agreed Budget 2025/26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</si>
</sst>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.00"/>
    <numFmt numFmtId="165" formatCode="&quot;£&quot;#,##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B05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98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164" fontId="4" fillId="0" borderId="5" xfId="0" applyNumberFormat="1" applyFont="1" applyBorder="1" applyAlignment="1">
      <alignment horizontal="center"/>
    </xf>
    <xf numFmtId="0" fontId="3" fillId="0" borderId="6" xfId="0" applyFont="1" applyBorder="1"/>
    <xf numFmtId="164" fontId="4" fillId="0" borderId="7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vertical="center" wrapText="1"/>
    </xf>
    <xf numFmtId="2" fontId="4" fillId="0" borderId="8" xfId="0" applyNumberFormat="1" applyFont="1" applyBorder="1" applyAlignment="1">
      <alignment wrapText="1"/>
    </xf>
    <xf numFmtId="164" fontId="1" fillId="0" borderId="9" xfId="1" applyNumberFormat="1" applyBorder="1" applyAlignment="1">
      <alignment vertical="center"/>
    </xf>
    <xf numFmtId="0" fontId="4" fillId="0" borderId="10" xfId="0" applyFont="1" applyBorder="1"/>
    <xf numFmtId="164" fontId="1" fillId="0" borderId="11" xfId="1" applyNumberFormat="1" applyBorder="1" applyAlignment="1">
      <alignment horizontal="right" vertical="center"/>
    </xf>
    <xf numFmtId="164" fontId="1" fillId="0" borderId="9" xfId="1" applyNumberFormat="1" applyBorder="1" applyAlignment="1">
      <alignment horizontal="right" vertical="center"/>
    </xf>
    <xf numFmtId="164" fontId="4" fillId="0" borderId="9" xfId="0" applyNumberFormat="1" applyFont="1" applyBorder="1" applyAlignment="1">
      <alignment vertical="center" wrapText="1"/>
    </xf>
    <xf numFmtId="164" fontId="4" fillId="0" borderId="11" xfId="0" applyNumberFormat="1" applyFont="1" applyBorder="1" applyAlignment="1">
      <alignment vertical="center" wrapText="1"/>
    </xf>
    <xf numFmtId="2" fontId="4" fillId="0" borderId="12" xfId="0" applyNumberFormat="1" applyFont="1" applyBorder="1" applyAlignment="1">
      <alignment vertical="center" wrapText="1"/>
    </xf>
    <xf numFmtId="2" fontId="4" fillId="0" borderId="12" xfId="0" applyNumberFormat="1" applyFont="1" applyBorder="1" applyAlignment="1">
      <alignment wrapText="1"/>
    </xf>
    <xf numFmtId="0" fontId="2" fillId="0" borderId="0" xfId="0" applyFont="1" applyAlignment="1">
      <alignment vertical="center" wrapText="1"/>
    </xf>
    <xf numFmtId="0" fontId="4" fillId="0" borderId="10" xfId="0" applyFont="1" applyBorder="1" applyAlignment="1">
      <alignment vertical="center"/>
    </xf>
    <xf numFmtId="164" fontId="4" fillId="0" borderId="9" xfId="0" applyNumberFormat="1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164" fontId="1" fillId="0" borderId="14" xfId="1" applyNumberFormat="1" applyBorder="1" applyAlignment="1">
      <alignment horizontal="right" vertical="center"/>
    </xf>
    <xf numFmtId="2" fontId="4" fillId="0" borderId="12" xfId="0" applyNumberFormat="1" applyFont="1" applyBorder="1" applyAlignment="1">
      <alignment horizontal="left" vertical="center" wrapText="1"/>
    </xf>
    <xf numFmtId="164" fontId="4" fillId="0" borderId="0" xfId="0" applyNumberFormat="1" applyFont="1" applyAlignment="1">
      <alignment vertical="center" wrapText="1"/>
    </xf>
    <xf numFmtId="164" fontId="1" fillId="0" borderId="15" xfId="1" applyNumberFormat="1" applyBorder="1" applyAlignment="1">
      <alignment vertical="center"/>
    </xf>
    <xf numFmtId="164" fontId="1" fillId="0" borderId="14" xfId="1" applyNumberFormat="1" applyBorder="1" applyAlignment="1">
      <alignment vertical="center"/>
    </xf>
    <xf numFmtId="0" fontId="4" fillId="0" borderId="15" xfId="0" applyFont="1" applyBorder="1" applyAlignment="1">
      <alignment vertical="center" wrapText="1"/>
    </xf>
    <xf numFmtId="164" fontId="4" fillId="0" borderId="14" xfId="0" applyNumberFormat="1" applyFont="1" applyBorder="1" applyAlignment="1">
      <alignment vertical="center" wrapText="1"/>
    </xf>
    <xf numFmtId="2" fontId="4" fillId="0" borderId="16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vertical="center"/>
    </xf>
    <xf numFmtId="0" fontId="6" fillId="0" borderId="2" xfId="0" applyFont="1" applyBorder="1"/>
    <xf numFmtId="164" fontId="6" fillId="0" borderId="17" xfId="0" applyNumberFormat="1" applyFont="1" applyBorder="1" applyAlignment="1">
      <alignment vertical="center"/>
    </xf>
    <xf numFmtId="164" fontId="6" fillId="0" borderId="3" xfId="0" applyNumberFormat="1" applyFont="1" applyBorder="1" applyAlignment="1">
      <alignment vertical="center"/>
    </xf>
    <xf numFmtId="2" fontId="6" fillId="0" borderId="4" xfId="0" applyNumberFormat="1" applyFont="1" applyBorder="1" applyAlignment="1">
      <alignment wrapText="1"/>
    </xf>
    <xf numFmtId="164" fontId="4" fillId="0" borderId="0" xfId="0" applyNumberFormat="1" applyFont="1" applyAlignment="1">
      <alignment horizontal="left" vertical="center" wrapText="1"/>
    </xf>
    <xf numFmtId="164" fontId="3" fillId="2" borderId="1" xfId="0" applyNumberFormat="1" applyFont="1" applyFill="1" applyBorder="1" applyAlignment="1">
      <alignment vertical="center" wrapText="1"/>
    </xf>
    <xf numFmtId="164" fontId="3" fillId="2" borderId="3" xfId="0" applyNumberFormat="1" applyFont="1" applyFill="1" applyBorder="1" applyAlignment="1">
      <alignment vertical="center" wrapText="1"/>
    </xf>
    <xf numFmtId="164" fontId="3" fillId="0" borderId="7" xfId="0" applyNumberFormat="1" applyFont="1" applyBorder="1" applyAlignment="1">
      <alignment vertical="center"/>
    </xf>
    <xf numFmtId="164" fontId="3" fillId="0" borderId="5" xfId="0" applyNumberFormat="1" applyFont="1" applyBorder="1" applyAlignment="1">
      <alignment vertical="center"/>
    </xf>
    <xf numFmtId="0" fontId="3" fillId="0" borderId="8" xfId="0" applyFont="1" applyBorder="1" applyAlignment="1">
      <alignment wrapText="1"/>
    </xf>
    <xf numFmtId="3" fontId="4" fillId="0" borderId="0" xfId="0" applyNumberFormat="1" applyFont="1"/>
    <xf numFmtId="164" fontId="1" fillId="0" borderId="11" xfId="1" applyNumberFormat="1" applyBorder="1" applyAlignment="1">
      <alignment vertical="center"/>
    </xf>
    <xf numFmtId="164" fontId="4" fillId="0" borderId="9" xfId="0" applyNumberFormat="1" applyFont="1" applyBorder="1" applyAlignment="1">
      <alignment vertical="center"/>
    </xf>
    <xf numFmtId="164" fontId="4" fillId="0" borderId="11" xfId="0" applyNumberFormat="1" applyFont="1" applyBorder="1" applyAlignment="1">
      <alignment vertical="center"/>
    </xf>
    <xf numFmtId="0" fontId="1" fillId="0" borderId="10" xfId="0" applyFont="1" applyBorder="1" applyAlignment="1">
      <alignment wrapText="1"/>
    </xf>
    <xf numFmtId="165" fontId="4" fillId="0" borderId="0" xfId="0" applyNumberFormat="1" applyFont="1"/>
    <xf numFmtId="164" fontId="4" fillId="0" borderId="9" xfId="0" applyNumberFormat="1" applyFont="1" applyBorder="1"/>
    <xf numFmtId="0" fontId="2" fillId="0" borderId="0" xfId="0" applyFont="1"/>
    <xf numFmtId="0" fontId="5" fillId="0" borderId="0" xfId="0" applyFont="1"/>
    <xf numFmtId="164" fontId="4" fillId="0" borderId="11" xfId="1" applyNumberFormat="1" applyFont="1" applyBorder="1" applyAlignment="1">
      <alignment vertical="center"/>
    </xf>
    <xf numFmtId="3" fontId="2" fillId="0" borderId="0" xfId="0" applyNumberFormat="1" applyFont="1"/>
    <xf numFmtId="0" fontId="4" fillId="0" borderId="18" xfId="0" applyFont="1" applyBorder="1"/>
    <xf numFmtId="164" fontId="4" fillId="0" borderId="11" xfId="0" applyNumberFormat="1" applyFont="1" applyBorder="1"/>
    <xf numFmtId="164" fontId="5" fillId="0" borderId="0" xfId="0" applyNumberFormat="1" applyFont="1"/>
    <xf numFmtId="0" fontId="4" fillId="0" borderId="13" xfId="0" applyFont="1" applyBorder="1"/>
    <xf numFmtId="0" fontId="4" fillId="0" borderId="9" xfId="0" applyFont="1" applyBorder="1" applyAlignment="1">
      <alignment vertical="center"/>
    </xf>
    <xf numFmtId="0" fontId="4" fillId="0" borderId="12" xfId="0" applyFont="1" applyBorder="1" applyAlignment="1">
      <alignment wrapText="1"/>
    </xf>
    <xf numFmtId="0" fontId="4" fillId="0" borderId="16" xfId="0" applyFont="1" applyBorder="1" applyAlignment="1">
      <alignment wrapText="1"/>
    </xf>
    <xf numFmtId="164" fontId="4" fillId="0" borderId="14" xfId="0" applyNumberFormat="1" applyFont="1" applyBorder="1" applyAlignment="1">
      <alignment vertical="center"/>
    </xf>
    <xf numFmtId="0" fontId="4" fillId="0" borderId="15" xfId="0" applyFont="1" applyBorder="1"/>
    <xf numFmtId="164" fontId="4" fillId="0" borderId="14" xfId="0" applyNumberFormat="1" applyFont="1" applyBorder="1"/>
    <xf numFmtId="164" fontId="4" fillId="0" borderId="19" xfId="0" applyNumberFormat="1" applyFont="1" applyBorder="1" applyAlignment="1">
      <alignment vertical="center"/>
    </xf>
    <xf numFmtId="0" fontId="3" fillId="0" borderId="2" xfId="0" applyFont="1" applyBorder="1"/>
    <xf numFmtId="164" fontId="7" fillId="0" borderId="17" xfId="0" applyNumberFormat="1" applyFont="1" applyBorder="1" applyAlignment="1">
      <alignment vertical="center"/>
    </xf>
    <xf numFmtId="2" fontId="3" fillId="0" borderId="4" xfId="0" applyNumberFormat="1" applyFont="1" applyBorder="1" applyAlignment="1">
      <alignment wrapText="1"/>
    </xf>
    <xf numFmtId="164" fontId="4" fillId="0" borderId="0" xfId="0" applyNumberFormat="1" applyFont="1"/>
    <xf numFmtId="164" fontId="4" fillId="0" borderId="20" xfId="0" applyNumberFormat="1" applyFont="1" applyBorder="1" applyAlignment="1">
      <alignment vertical="center"/>
    </xf>
    <xf numFmtId="0" fontId="4" fillId="0" borderId="4" xfId="0" applyFont="1" applyBorder="1"/>
    <xf numFmtId="164" fontId="3" fillId="0" borderId="3" xfId="0" applyNumberFormat="1" applyFont="1" applyBorder="1" applyAlignment="1">
      <alignment vertical="center"/>
    </xf>
    <xf numFmtId="0" fontId="4" fillId="0" borderId="4" xfId="0" applyFont="1" applyBorder="1" applyAlignment="1">
      <alignment wrapText="1"/>
    </xf>
    <xf numFmtId="164" fontId="7" fillId="0" borderId="21" xfId="0" applyNumberFormat="1" applyFont="1" applyBorder="1" applyAlignment="1">
      <alignment horizontal="right" vertical="center"/>
    </xf>
    <xf numFmtId="0" fontId="7" fillId="0" borderId="22" xfId="0" applyFont="1" applyBorder="1"/>
    <xf numFmtId="164" fontId="4" fillId="0" borderId="23" xfId="0" applyNumberFormat="1" applyFont="1" applyBorder="1" applyAlignment="1">
      <alignment vertical="center"/>
    </xf>
    <xf numFmtId="164" fontId="7" fillId="0" borderId="24" xfId="0" applyNumberFormat="1" applyFont="1" applyBorder="1" applyAlignment="1">
      <alignment vertical="center"/>
    </xf>
    <xf numFmtId="0" fontId="7" fillId="0" borderId="12" xfId="0" applyFont="1" applyBorder="1"/>
    <xf numFmtId="0" fontId="4" fillId="0" borderId="23" xfId="0" applyFont="1" applyBorder="1"/>
    <xf numFmtId="0" fontId="4" fillId="0" borderId="25" xfId="0" applyFont="1" applyBorder="1"/>
    <xf numFmtId="0" fontId="4" fillId="0" borderId="11" xfId="0" applyFont="1" applyBorder="1"/>
    <xf numFmtId="164" fontId="7" fillId="0" borderId="26" xfId="0" applyNumberFormat="1" applyFont="1" applyBorder="1" applyAlignment="1">
      <alignment vertical="center"/>
    </xf>
    <xf numFmtId="0" fontId="7" fillId="0" borderId="27" xfId="0" applyFont="1" applyBorder="1"/>
    <xf numFmtId="164" fontId="7" fillId="0" borderId="10" xfId="0" applyNumberFormat="1" applyFont="1" applyBorder="1"/>
    <xf numFmtId="0" fontId="7" fillId="0" borderId="28" xfId="0" applyFont="1" applyBorder="1"/>
    <xf numFmtId="0" fontId="7" fillId="0" borderId="0" xfId="0" applyFont="1" applyAlignment="1">
      <alignment vertical="center"/>
    </xf>
    <xf numFmtId="164" fontId="7" fillId="0" borderId="29" xfId="0" applyNumberFormat="1" applyFont="1" applyBorder="1"/>
    <xf numFmtId="0" fontId="7" fillId="0" borderId="30" xfId="0" applyFont="1" applyBorder="1"/>
    <xf numFmtId="164" fontId="4" fillId="0" borderId="31" xfId="0" applyNumberFormat="1" applyFont="1" applyBorder="1" applyAlignment="1">
      <alignment vertical="center"/>
    </xf>
    <xf numFmtId="0" fontId="4" fillId="0" borderId="32" xfId="0" applyFont="1" applyBorder="1" applyAlignment="1">
      <alignment wrapText="1"/>
    </xf>
    <xf numFmtId="164" fontId="7" fillId="0" borderId="3" xfId="0" applyNumberFormat="1" applyFont="1" applyBorder="1" applyAlignment="1">
      <alignment vertical="center"/>
    </xf>
    <xf numFmtId="0" fontId="7" fillId="0" borderId="2" xfId="0" applyFont="1" applyBorder="1" applyAlignment="1">
      <alignment vertical="center"/>
    </xf>
    <xf numFmtId="164" fontId="7" fillId="3" borderId="3" xfId="0" applyNumberFormat="1" applyFont="1" applyFill="1" applyBorder="1" applyAlignment="1">
      <alignment vertical="center"/>
    </xf>
    <xf numFmtId="0" fontId="7" fillId="0" borderId="4" xfId="0" applyFont="1" applyBorder="1" applyAlignment="1">
      <alignment vertical="center" wrapText="1"/>
    </xf>
  </cellXfs>
  <cellStyles count="2">
    <cellStyle name="Normal" xfId="0" builtinId="0"/>
    <cellStyle name="Normal 2" xfId="1" xr:uid="{0CD62FA8-E2C9-4CF8-B2FE-E8AC7EC8F8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D1262-DEB5-4A39-9C30-70011934D532}">
  <sheetPr>
    <pageSetUpPr fitToPage="1"/>
  </sheetPr>
  <dimension ref="A1:I49"/>
  <sheetViews>
    <sheetView tabSelected="1" topLeftCell="A42" workbookViewId="0">
      <selection activeCell="H9" sqref="H9"/>
    </sheetView>
  </sheetViews>
  <sheetFormatPr baseColWidth="10" defaultColWidth="15" defaultRowHeight="15" x14ac:dyDescent="0.2"/>
  <cols>
    <col min="1" max="1" width="12.1640625" style="2" customWidth="1"/>
    <col min="2" max="2" width="28.5" style="2" customWidth="1"/>
    <col min="3" max="6" width="13.1640625" style="2" customWidth="1"/>
    <col min="7" max="7" width="48.5" style="3" customWidth="1"/>
    <col min="8" max="8" width="21.1640625" style="2" customWidth="1"/>
    <col min="9" max="9" width="23.5" style="4" customWidth="1"/>
    <col min="10" max="10" width="19.83203125" style="2" customWidth="1"/>
    <col min="11" max="11" width="18.83203125" style="2" customWidth="1"/>
    <col min="12" max="13" width="9.1640625" style="2" customWidth="1"/>
    <col min="14" max="14" width="13.33203125" style="2" customWidth="1"/>
    <col min="15" max="255" width="9.1640625" style="2" customWidth="1"/>
    <col min="256" max="256" width="15" style="2"/>
    <col min="257" max="257" width="12.1640625" style="2" customWidth="1"/>
    <col min="258" max="258" width="33.33203125" style="2" bestFit="1" customWidth="1"/>
    <col min="259" max="262" width="13.1640625" style="2" customWidth="1"/>
    <col min="263" max="263" width="48.5" style="2" customWidth="1"/>
    <col min="264" max="264" width="21.1640625" style="2" customWidth="1"/>
    <col min="265" max="265" width="23.5" style="2" customWidth="1"/>
    <col min="266" max="266" width="19.83203125" style="2" customWidth="1"/>
    <col min="267" max="267" width="18.83203125" style="2" customWidth="1"/>
    <col min="268" max="269" width="9.1640625" style="2" customWidth="1"/>
    <col min="270" max="270" width="13.33203125" style="2" customWidth="1"/>
    <col min="271" max="511" width="9.1640625" style="2" customWidth="1"/>
    <col min="512" max="512" width="15" style="2"/>
    <col min="513" max="513" width="12.1640625" style="2" customWidth="1"/>
    <col min="514" max="514" width="33.33203125" style="2" bestFit="1" customWidth="1"/>
    <col min="515" max="518" width="13.1640625" style="2" customWidth="1"/>
    <col min="519" max="519" width="48.5" style="2" customWidth="1"/>
    <col min="520" max="520" width="21.1640625" style="2" customWidth="1"/>
    <col min="521" max="521" width="23.5" style="2" customWidth="1"/>
    <col min="522" max="522" width="19.83203125" style="2" customWidth="1"/>
    <col min="523" max="523" width="18.83203125" style="2" customWidth="1"/>
    <col min="524" max="525" width="9.1640625" style="2" customWidth="1"/>
    <col min="526" max="526" width="13.33203125" style="2" customWidth="1"/>
    <col min="527" max="767" width="9.1640625" style="2" customWidth="1"/>
    <col min="768" max="768" width="15" style="2"/>
    <col min="769" max="769" width="12.1640625" style="2" customWidth="1"/>
    <col min="770" max="770" width="33.33203125" style="2" bestFit="1" customWidth="1"/>
    <col min="771" max="774" width="13.1640625" style="2" customWidth="1"/>
    <col min="775" max="775" width="48.5" style="2" customWidth="1"/>
    <col min="776" max="776" width="21.1640625" style="2" customWidth="1"/>
    <col min="777" max="777" width="23.5" style="2" customWidth="1"/>
    <col min="778" max="778" width="19.83203125" style="2" customWidth="1"/>
    <col min="779" max="779" width="18.83203125" style="2" customWidth="1"/>
    <col min="780" max="781" width="9.1640625" style="2" customWidth="1"/>
    <col min="782" max="782" width="13.33203125" style="2" customWidth="1"/>
    <col min="783" max="1023" width="9.1640625" style="2" customWidth="1"/>
    <col min="1024" max="1024" width="15" style="2"/>
    <col min="1025" max="1025" width="12.1640625" style="2" customWidth="1"/>
    <col min="1026" max="1026" width="33.33203125" style="2" bestFit="1" customWidth="1"/>
    <col min="1027" max="1030" width="13.1640625" style="2" customWidth="1"/>
    <col min="1031" max="1031" width="48.5" style="2" customWidth="1"/>
    <col min="1032" max="1032" width="21.1640625" style="2" customWidth="1"/>
    <col min="1033" max="1033" width="23.5" style="2" customWidth="1"/>
    <col min="1034" max="1034" width="19.83203125" style="2" customWidth="1"/>
    <col min="1035" max="1035" width="18.83203125" style="2" customWidth="1"/>
    <col min="1036" max="1037" width="9.1640625" style="2" customWidth="1"/>
    <col min="1038" max="1038" width="13.33203125" style="2" customWidth="1"/>
    <col min="1039" max="1279" width="9.1640625" style="2" customWidth="1"/>
    <col min="1280" max="1280" width="15" style="2"/>
    <col min="1281" max="1281" width="12.1640625" style="2" customWidth="1"/>
    <col min="1282" max="1282" width="33.33203125" style="2" bestFit="1" customWidth="1"/>
    <col min="1283" max="1286" width="13.1640625" style="2" customWidth="1"/>
    <col min="1287" max="1287" width="48.5" style="2" customWidth="1"/>
    <col min="1288" max="1288" width="21.1640625" style="2" customWidth="1"/>
    <col min="1289" max="1289" width="23.5" style="2" customWidth="1"/>
    <col min="1290" max="1290" width="19.83203125" style="2" customWidth="1"/>
    <col min="1291" max="1291" width="18.83203125" style="2" customWidth="1"/>
    <col min="1292" max="1293" width="9.1640625" style="2" customWidth="1"/>
    <col min="1294" max="1294" width="13.33203125" style="2" customWidth="1"/>
    <col min="1295" max="1535" width="9.1640625" style="2" customWidth="1"/>
    <col min="1536" max="1536" width="15" style="2"/>
    <col min="1537" max="1537" width="12.1640625" style="2" customWidth="1"/>
    <col min="1538" max="1538" width="33.33203125" style="2" bestFit="1" customWidth="1"/>
    <col min="1539" max="1542" width="13.1640625" style="2" customWidth="1"/>
    <col min="1543" max="1543" width="48.5" style="2" customWidth="1"/>
    <col min="1544" max="1544" width="21.1640625" style="2" customWidth="1"/>
    <col min="1545" max="1545" width="23.5" style="2" customWidth="1"/>
    <col min="1546" max="1546" width="19.83203125" style="2" customWidth="1"/>
    <col min="1547" max="1547" width="18.83203125" style="2" customWidth="1"/>
    <col min="1548" max="1549" width="9.1640625" style="2" customWidth="1"/>
    <col min="1550" max="1550" width="13.33203125" style="2" customWidth="1"/>
    <col min="1551" max="1791" width="9.1640625" style="2" customWidth="1"/>
    <col min="1792" max="1792" width="15" style="2"/>
    <col min="1793" max="1793" width="12.1640625" style="2" customWidth="1"/>
    <col min="1794" max="1794" width="33.33203125" style="2" bestFit="1" customWidth="1"/>
    <col min="1795" max="1798" width="13.1640625" style="2" customWidth="1"/>
    <col min="1799" max="1799" width="48.5" style="2" customWidth="1"/>
    <col min="1800" max="1800" width="21.1640625" style="2" customWidth="1"/>
    <col min="1801" max="1801" width="23.5" style="2" customWidth="1"/>
    <col min="1802" max="1802" width="19.83203125" style="2" customWidth="1"/>
    <col min="1803" max="1803" width="18.83203125" style="2" customWidth="1"/>
    <col min="1804" max="1805" width="9.1640625" style="2" customWidth="1"/>
    <col min="1806" max="1806" width="13.33203125" style="2" customWidth="1"/>
    <col min="1807" max="2047" width="9.1640625" style="2" customWidth="1"/>
    <col min="2048" max="2048" width="15" style="2"/>
    <col min="2049" max="2049" width="12.1640625" style="2" customWidth="1"/>
    <col min="2050" max="2050" width="33.33203125" style="2" bestFit="1" customWidth="1"/>
    <col min="2051" max="2054" width="13.1640625" style="2" customWidth="1"/>
    <col min="2055" max="2055" width="48.5" style="2" customWidth="1"/>
    <col min="2056" max="2056" width="21.1640625" style="2" customWidth="1"/>
    <col min="2057" max="2057" width="23.5" style="2" customWidth="1"/>
    <col min="2058" max="2058" width="19.83203125" style="2" customWidth="1"/>
    <col min="2059" max="2059" width="18.83203125" style="2" customWidth="1"/>
    <col min="2060" max="2061" width="9.1640625" style="2" customWidth="1"/>
    <col min="2062" max="2062" width="13.33203125" style="2" customWidth="1"/>
    <col min="2063" max="2303" width="9.1640625" style="2" customWidth="1"/>
    <col min="2304" max="2304" width="15" style="2"/>
    <col min="2305" max="2305" width="12.1640625" style="2" customWidth="1"/>
    <col min="2306" max="2306" width="33.33203125" style="2" bestFit="1" customWidth="1"/>
    <col min="2307" max="2310" width="13.1640625" style="2" customWidth="1"/>
    <col min="2311" max="2311" width="48.5" style="2" customWidth="1"/>
    <col min="2312" max="2312" width="21.1640625" style="2" customWidth="1"/>
    <col min="2313" max="2313" width="23.5" style="2" customWidth="1"/>
    <col min="2314" max="2314" width="19.83203125" style="2" customWidth="1"/>
    <col min="2315" max="2315" width="18.83203125" style="2" customWidth="1"/>
    <col min="2316" max="2317" width="9.1640625" style="2" customWidth="1"/>
    <col min="2318" max="2318" width="13.33203125" style="2" customWidth="1"/>
    <col min="2319" max="2559" width="9.1640625" style="2" customWidth="1"/>
    <col min="2560" max="2560" width="15" style="2"/>
    <col min="2561" max="2561" width="12.1640625" style="2" customWidth="1"/>
    <col min="2562" max="2562" width="33.33203125" style="2" bestFit="1" customWidth="1"/>
    <col min="2563" max="2566" width="13.1640625" style="2" customWidth="1"/>
    <col min="2567" max="2567" width="48.5" style="2" customWidth="1"/>
    <col min="2568" max="2568" width="21.1640625" style="2" customWidth="1"/>
    <col min="2569" max="2569" width="23.5" style="2" customWidth="1"/>
    <col min="2570" max="2570" width="19.83203125" style="2" customWidth="1"/>
    <col min="2571" max="2571" width="18.83203125" style="2" customWidth="1"/>
    <col min="2572" max="2573" width="9.1640625" style="2" customWidth="1"/>
    <col min="2574" max="2574" width="13.33203125" style="2" customWidth="1"/>
    <col min="2575" max="2815" width="9.1640625" style="2" customWidth="1"/>
    <col min="2816" max="2816" width="15" style="2"/>
    <col min="2817" max="2817" width="12.1640625" style="2" customWidth="1"/>
    <col min="2818" max="2818" width="33.33203125" style="2" bestFit="1" customWidth="1"/>
    <col min="2819" max="2822" width="13.1640625" style="2" customWidth="1"/>
    <col min="2823" max="2823" width="48.5" style="2" customWidth="1"/>
    <col min="2824" max="2824" width="21.1640625" style="2" customWidth="1"/>
    <col min="2825" max="2825" width="23.5" style="2" customWidth="1"/>
    <col min="2826" max="2826" width="19.83203125" style="2" customWidth="1"/>
    <col min="2827" max="2827" width="18.83203125" style="2" customWidth="1"/>
    <col min="2828" max="2829" width="9.1640625" style="2" customWidth="1"/>
    <col min="2830" max="2830" width="13.33203125" style="2" customWidth="1"/>
    <col min="2831" max="3071" width="9.1640625" style="2" customWidth="1"/>
    <col min="3072" max="3072" width="15" style="2"/>
    <col min="3073" max="3073" width="12.1640625" style="2" customWidth="1"/>
    <col min="3074" max="3074" width="33.33203125" style="2" bestFit="1" customWidth="1"/>
    <col min="3075" max="3078" width="13.1640625" style="2" customWidth="1"/>
    <col min="3079" max="3079" width="48.5" style="2" customWidth="1"/>
    <col min="3080" max="3080" width="21.1640625" style="2" customWidth="1"/>
    <col min="3081" max="3081" width="23.5" style="2" customWidth="1"/>
    <col min="3082" max="3082" width="19.83203125" style="2" customWidth="1"/>
    <col min="3083" max="3083" width="18.83203125" style="2" customWidth="1"/>
    <col min="3084" max="3085" width="9.1640625" style="2" customWidth="1"/>
    <col min="3086" max="3086" width="13.33203125" style="2" customWidth="1"/>
    <col min="3087" max="3327" width="9.1640625" style="2" customWidth="1"/>
    <col min="3328" max="3328" width="15" style="2"/>
    <col min="3329" max="3329" width="12.1640625" style="2" customWidth="1"/>
    <col min="3330" max="3330" width="33.33203125" style="2" bestFit="1" customWidth="1"/>
    <col min="3331" max="3334" width="13.1640625" style="2" customWidth="1"/>
    <col min="3335" max="3335" width="48.5" style="2" customWidth="1"/>
    <col min="3336" max="3336" width="21.1640625" style="2" customWidth="1"/>
    <col min="3337" max="3337" width="23.5" style="2" customWidth="1"/>
    <col min="3338" max="3338" width="19.83203125" style="2" customWidth="1"/>
    <col min="3339" max="3339" width="18.83203125" style="2" customWidth="1"/>
    <col min="3340" max="3341" width="9.1640625" style="2" customWidth="1"/>
    <col min="3342" max="3342" width="13.33203125" style="2" customWidth="1"/>
    <col min="3343" max="3583" width="9.1640625" style="2" customWidth="1"/>
    <col min="3584" max="3584" width="15" style="2"/>
    <col min="3585" max="3585" width="12.1640625" style="2" customWidth="1"/>
    <col min="3586" max="3586" width="33.33203125" style="2" bestFit="1" customWidth="1"/>
    <col min="3587" max="3590" width="13.1640625" style="2" customWidth="1"/>
    <col min="3591" max="3591" width="48.5" style="2" customWidth="1"/>
    <col min="3592" max="3592" width="21.1640625" style="2" customWidth="1"/>
    <col min="3593" max="3593" width="23.5" style="2" customWidth="1"/>
    <col min="3594" max="3594" width="19.83203125" style="2" customWidth="1"/>
    <col min="3595" max="3595" width="18.83203125" style="2" customWidth="1"/>
    <col min="3596" max="3597" width="9.1640625" style="2" customWidth="1"/>
    <col min="3598" max="3598" width="13.33203125" style="2" customWidth="1"/>
    <col min="3599" max="3839" width="9.1640625" style="2" customWidth="1"/>
    <col min="3840" max="3840" width="15" style="2"/>
    <col min="3841" max="3841" width="12.1640625" style="2" customWidth="1"/>
    <col min="3842" max="3842" width="33.33203125" style="2" bestFit="1" customWidth="1"/>
    <col min="3843" max="3846" width="13.1640625" style="2" customWidth="1"/>
    <col min="3847" max="3847" width="48.5" style="2" customWidth="1"/>
    <col min="3848" max="3848" width="21.1640625" style="2" customWidth="1"/>
    <col min="3849" max="3849" width="23.5" style="2" customWidth="1"/>
    <col min="3850" max="3850" width="19.83203125" style="2" customWidth="1"/>
    <col min="3851" max="3851" width="18.83203125" style="2" customWidth="1"/>
    <col min="3852" max="3853" width="9.1640625" style="2" customWidth="1"/>
    <col min="3854" max="3854" width="13.33203125" style="2" customWidth="1"/>
    <col min="3855" max="4095" width="9.1640625" style="2" customWidth="1"/>
    <col min="4096" max="4096" width="15" style="2"/>
    <col min="4097" max="4097" width="12.1640625" style="2" customWidth="1"/>
    <col min="4098" max="4098" width="33.33203125" style="2" bestFit="1" customWidth="1"/>
    <col min="4099" max="4102" width="13.1640625" style="2" customWidth="1"/>
    <col min="4103" max="4103" width="48.5" style="2" customWidth="1"/>
    <col min="4104" max="4104" width="21.1640625" style="2" customWidth="1"/>
    <col min="4105" max="4105" width="23.5" style="2" customWidth="1"/>
    <col min="4106" max="4106" width="19.83203125" style="2" customWidth="1"/>
    <col min="4107" max="4107" width="18.83203125" style="2" customWidth="1"/>
    <col min="4108" max="4109" width="9.1640625" style="2" customWidth="1"/>
    <col min="4110" max="4110" width="13.33203125" style="2" customWidth="1"/>
    <col min="4111" max="4351" width="9.1640625" style="2" customWidth="1"/>
    <col min="4352" max="4352" width="15" style="2"/>
    <col min="4353" max="4353" width="12.1640625" style="2" customWidth="1"/>
    <col min="4354" max="4354" width="33.33203125" style="2" bestFit="1" customWidth="1"/>
    <col min="4355" max="4358" width="13.1640625" style="2" customWidth="1"/>
    <col min="4359" max="4359" width="48.5" style="2" customWidth="1"/>
    <col min="4360" max="4360" width="21.1640625" style="2" customWidth="1"/>
    <col min="4361" max="4361" width="23.5" style="2" customWidth="1"/>
    <col min="4362" max="4362" width="19.83203125" style="2" customWidth="1"/>
    <col min="4363" max="4363" width="18.83203125" style="2" customWidth="1"/>
    <col min="4364" max="4365" width="9.1640625" style="2" customWidth="1"/>
    <col min="4366" max="4366" width="13.33203125" style="2" customWidth="1"/>
    <col min="4367" max="4607" width="9.1640625" style="2" customWidth="1"/>
    <col min="4608" max="4608" width="15" style="2"/>
    <col min="4609" max="4609" width="12.1640625" style="2" customWidth="1"/>
    <col min="4610" max="4610" width="33.33203125" style="2" bestFit="1" customWidth="1"/>
    <col min="4611" max="4614" width="13.1640625" style="2" customWidth="1"/>
    <col min="4615" max="4615" width="48.5" style="2" customWidth="1"/>
    <col min="4616" max="4616" width="21.1640625" style="2" customWidth="1"/>
    <col min="4617" max="4617" width="23.5" style="2" customWidth="1"/>
    <col min="4618" max="4618" width="19.83203125" style="2" customWidth="1"/>
    <col min="4619" max="4619" width="18.83203125" style="2" customWidth="1"/>
    <col min="4620" max="4621" width="9.1640625" style="2" customWidth="1"/>
    <col min="4622" max="4622" width="13.33203125" style="2" customWidth="1"/>
    <col min="4623" max="4863" width="9.1640625" style="2" customWidth="1"/>
    <col min="4864" max="4864" width="15" style="2"/>
    <col min="4865" max="4865" width="12.1640625" style="2" customWidth="1"/>
    <col min="4866" max="4866" width="33.33203125" style="2" bestFit="1" customWidth="1"/>
    <col min="4867" max="4870" width="13.1640625" style="2" customWidth="1"/>
    <col min="4871" max="4871" width="48.5" style="2" customWidth="1"/>
    <col min="4872" max="4872" width="21.1640625" style="2" customWidth="1"/>
    <col min="4873" max="4873" width="23.5" style="2" customWidth="1"/>
    <col min="4874" max="4874" width="19.83203125" style="2" customWidth="1"/>
    <col min="4875" max="4875" width="18.83203125" style="2" customWidth="1"/>
    <col min="4876" max="4877" width="9.1640625" style="2" customWidth="1"/>
    <col min="4878" max="4878" width="13.33203125" style="2" customWidth="1"/>
    <col min="4879" max="5119" width="9.1640625" style="2" customWidth="1"/>
    <col min="5120" max="5120" width="15" style="2"/>
    <col min="5121" max="5121" width="12.1640625" style="2" customWidth="1"/>
    <col min="5122" max="5122" width="33.33203125" style="2" bestFit="1" customWidth="1"/>
    <col min="5123" max="5126" width="13.1640625" style="2" customWidth="1"/>
    <col min="5127" max="5127" width="48.5" style="2" customWidth="1"/>
    <col min="5128" max="5128" width="21.1640625" style="2" customWidth="1"/>
    <col min="5129" max="5129" width="23.5" style="2" customWidth="1"/>
    <col min="5130" max="5130" width="19.83203125" style="2" customWidth="1"/>
    <col min="5131" max="5131" width="18.83203125" style="2" customWidth="1"/>
    <col min="5132" max="5133" width="9.1640625" style="2" customWidth="1"/>
    <col min="5134" max="5134" width="13.33203125" style="2" customWidth="1"/>
    <col min="5135" max="5375" width="9.1640625" style="2" customWidth="1"/>
    <col min="5376" max="5376" width="15" style="2"/>
    <col min="5377" max="5377" width="12.1640625" style="2" customWidth="1"/>
    <col min="5378" max="5378" width="33.33203125" style="2" bestFit="1" customWidth="1"/>
    <col min="5379" max="5382" width="13.1640625" style="2" customWidth="1"/>
    <col min="5383" max="5383" width="48.5" style="2" customWidth="1"/>
    <col min="5384" max="5384" width="21.1640625" style="2" customWidth="1"/>
    <col min="5385" max="5385" width="23.5" style="2" customWidth="1"/>
    <col min="5386" max="5386" width="19.83203125" style="2" customWidth="1"/>
    <col min="5387" max="5387" width="18.83203125" style="2" customWidth="1"/>
    <col min="5388" max="5389" width="9.1640625" style="2" customWidth="1"/>
    <col min="5390" max="5390" width="13.33203125" style="2" customWidth="1"/>
    <col min="5391" max="5631" width="9.1640625" style="2" customWidth="1"/>
    <col min="5632" max="5632" width="15" style="2"/>
    <col min="5633" max="5633" width="12.1640625" style="2" customWidth="1"/>
    <col min="5634" max="5634" width="33.33203125" style="2" bestFit="1" customWidth="1"/>
    <col min="5635" max="5638" width="13.1640625" style="2" customWidth="1"/>
    <col min="5639" max="5639" width="48.5" style="2" customWidth="1"/>
    <col min="5640" max="5640" width="21.1640625" style="2" customWidth="1"/>
    <col min="5641" max="5641" width="23.5" style="2" customWidth="1"/>
    <col min="5642" max="5642" width="19.83203125" style="2" customWidth="1"/>
    <col min="5643" max="5643" width="18.83203125" style="2" customWidth="1"/>
    <col min="5644" max="5645" width="9.1640625" style="2" customWidth="1"/>
    <col min="5646" max="5646" width="13.33203125" style="2" customWidth="1"/>
    <col min="5647" max="5887" width="9.1640625" style="2" customWidth="1"/>
    <col min="5888" max="5888" width="15" style="2"/>
    <col min="5889" max="5889" width="12.1640625" style="2" customWidth="1"/>
    <col min="5890" max="5890" width="33.33203125" style="2" bestFit="1" customWidth="1"/>
    <col min="5891" max="5894" width="13.1640625" style="2" customWidth="1"/>
    <col min="5895" max="5895" width="48.5" style="2" customWidth="1"/>
    <col min="5896" max="5896" width="21.1640625" style="2" customWidth="1"/>
    <col min="5897" max="5897" width="23.5" style="2" customWidth="1"/>
    <col min="5898" max="5898" width="19.83203125" style="2" customWidth="1"/>
    <col min="5899" max="5899" width="18.83203125" style="2" customWidth="1"/>
    <col min="5900" max="5901" width="9.1640625" style="2" customWidth="1"/>
    <col min="5902" max="5902" width="13.33203125" style="2" customWidth="1"/>
    <col min="5903" max="6143" width="9.1640625" style="2" customWidth="1"/>
    <col min="6144" max="6144" width="15" style="2"/>
    <col min="6145" max="6145" width="12.1640625" style="2" customWidth="1"/>
    <col min="6146" max="6146" width="33.33203125" style="2" bestFit="1" customWidth="1"/>
    <col min="6147" max="6150" width="13.1640625" style="2" customWidth="1"/>
    <col min="6151" max="6151" width="48.5" style="2" customWidth="1"/>
    <col min="6152" max="6152" width="21.1640625" style="2" customWidth="1"/>
    <col min="6153" max="6153" width="23.5" style="2" customWidth="1"/>
    <col min="6154" max="6154" width="19.83203125" style="2" customWidth="1"/>
    <col min="6155" max="6155" width="18.83203125" style="2" customWidth="1"/>
    <col min="6156" max="6157" width="9.1640625" style="2" customWidth="1"/>
    <col min="6158" max="6158" width="13.33203125" style="2" customWidth="1"/>
    <col min="6159" max="6399" width="9.1640625" style="2" customWidth="1"/>
    <col min="6400" max="6400" width="15" style="2"/>
    <col min="6401" max="6401" width="12.1640625" style="2" customWidth="1"/>
    <col min="6402" max="6402" width="33.33203125" style="2" bestFit="1" customWidth="1"/>
    <col min="6403" max="6406" width="13.1640625" style="2" customWidth="1"/>
    <col min="6407" max="6407" width="48.5" style="2" customWidth="1"/>
    <col min="6408" max="6408" width="21.1640625" style="2" customWidth="1"/>
    <col min="6409" max="6409" width="23.5" style="2" customWidth="1"/>
    <col min="6410" max="6410" width="19.83203125" style="2" customWidth="1"/>
    <col min="6411" max="6411" width="18.83203125" style="2" customWidth="1"/>
    <col min="6412" max="6413" width="9.1640625" style="2" customWidth="1"/>
    <col min="6414" max="6414" width="13.33203125" style="2" customWidth="1"/>
    <col min="6415" max="6655" width="9.1640625" style="2" customWidth="1"/>
    <col min="6656" max="6656" width="15" style="2"/>
    <col min="6657" max="6657" width="12.1640625" style="2" customWidth="1"/>
    <col min="6658" max="6658" width="33.33203125" style="2" bestFit="1" customWidth="1"/>
    <col min="6659" max="6662" width="13.1640625" style="2" customWidth="1"/>
    <col min="6663" max="6663" width="48.5" style="2" customWidth="1"/>
    <col min="6664" max="6664" width="21.1640625" style="2" customWidth="1"/>
    <col min="6665" max="6665" width="23.5" style="2" customWidth="1"/>
    <col min="6666" max="6666" width="19.83203125" style="2" customWidth="1"/>
    <col min="6667" max="6667" width="18.83203125" style="2" customWidth="1"/>
    <col min="6668" max="6669" width="9.1640625" style="2" customWidth="1"/>
    <col min="6670" max="6670" width="13.33203125" style="2" customWidth="1"/>
    <col min="6671" max="6911" width="9.1640625" style="2" customWidth="1"/>
    <col min="6912" max="6912" width="15" style="2"/>
    <col min="6913" max="6913" width="12.1640625" style="2" customWidth="1"/>
    <col min="6914" max="6914" width="33.33203125" style="2" bestFit="1" customWidth="1"/>
    <col min="6915" max="6918" width="13.1640625" style="2" customWidth="1"/>
    <col min="6919" max="6919" width="48.5" style="2" customWidth="1"/>
    <col min="6920" max="6920" width="21.1640625" style="2" customWidth="1"/>
    <col min="6921" max="6921" width="23.5" style="2" customWidth="1"/>
    <col min="6922" max="6922" width="19.83203125" style="2" customWidth="1"/>
    <col min="6923" max="6923" width="18.83203125" style="2" customWidth="1"/>
    <col min="6924" max="6925" width="9.1640625" style="2" customWidth="1"/>
    <col min="6926" max="6926" width="13.33203125" style="2" customWidth="1"/>
    <col min="6927" max="7167" width="9.1640625" style="2" customWidth="1"/>
    <col min="7168" max="7168" width="15" style="2"/>
    <col min="7169" max="7169" width="12.1640625" style="2" customWidth="1"/>
    <col min="7170" max="7170" width="33.33203125" style="2" bestFit="1" customWidth="1"/>
    <col min="7171" max="7174" width="13.1640625" style="2" customWidth="1"/>
    <col min="7175" max="7175" width="48.5" style="2" customWidth="1"/>
    <col min="7176" max="7176" width="21.1640625" style="2" customWidth="1"/>
    <col min="7177" max="7177" width="23.5" style="2" customWidth="1"/>
    <col min="7178" max="7178" width="19.83203125" style="2" customWidth="1"/>
    <col min="7179" max="7179" width="18.83203125" style="2" customWidth="1"/>
    <col min="7180" max="7181" width="9.1640625" style="2" customWidth="1"/>
    <col min="7182" max="7182" width="13.33203125" style="2" customWidth="1"/>
    <col min="7183" max="7423" width="9.1640625" style="2" customWidth="1"/>
    <col min="7424" max="7424" width="15" style="2"/>
    <col min="7425" max="7425" width="12.1640625" style="2" customWidth="1"/>
    <col min="7426" max="7426" width="33.33203125" style="2" bestFit="1" customWidth="1"/>
    <col min="7427" max="7430" width="13.1640625" style="2" customWidth="1"/>
    <col min="7431" max="7431" width="48.5" style="2" customWidth="1"/>
    <col min="7432" max="7432" width="21.1640625" style="2" customWidth="1"/>
    <col min="7433" max="7433" width="23.5" style="2" customWidth="1"/>
    <col min="7434" max="7434" width="19.83203125" style="2" customWidth="1"/>
    <col min="7435" max="7435" width="18.83203125" style="2" customWidth="1"/>
    <col min="7436" max="7437" width="9.1640625" style="2" customWidth="1"/>
    <col min="7438" max="7438" width="13.33203125" style="2" customWidth="1"/>
    <col min="7439" max="7679" width="9.1640625" style="2" customWidth="1"/>
    <col min="7680" max="7680" width="15" style="2"/>
    <col min="7681" max="7681" width="12.1640625" style="2" customWidth="1"/>
    <col min="7682" max="7682" width="33.33203125" style="2" bestFit="1" customWidth="1"/>
    <col min="7683" max="7686" width="13.1640625" style="2" customWidth="1"/>
    <col min="7687" max="7687" width="48.5" style="2" customWidth="1"/>
    <col min="7688" max="7688" width="21.1640625" style="2" customWidth="1"/>
    <col min="7689" max="7689" width="23.5" style="2" customWidth="1"/>
    <col min="7690" max="7690" width="19.83203125" style="2" customWidth="1"/>
    <col min="7691" max="7691" width="18.83203125" style="2" customWidth="1"/>
    <col min="7692" max="7693" width="9.1640625" style="2" customWidth="1"/>
    <col min="7694" max="7694" width="13.33203125" style="2" customWidth="1"/>
    <col min="7695" max="7935" width="9.1640625" style="2" customWidth="1"/>
    <col min="7936" max="7936" width="15" style="2"/>
    <col min="7937" max="7937" width="12.1640625" style="2" customWidth="1"/>
    <col min="7938" max="7938" width="33.33203125" style="2" bestFit="1" customWidth="1"/>
    <col min="7939" max="7942" width="13.1640625" style="2" customWidth="1"/>
    <col min="7943" max="7943" width="48.5" style="2" customWidth="1"/>
    <col min="7944" max="7944" width="21.1640625" style="2" customWidth="1"/>
    <col min="7945" max="7945" width="23.5" style="2" customWidth="1"/>
    <col min="7946" max="7946" width="19.83203125" style="2" customWidth="1"/>
    <col min="7947" max="7947" width="18.83203125" style="2" customWidth="1"/>
    <col min="7948" max="7949" width="9.1640625" style="2" customWidth="1"/>
    <col min="7950" max="7950" width="13.33203125" style="2" customWidth="1"/>
    <col min="7951" max="8191" width="9.1640625" style="2" customWidth="1"/>
    <col min="8192" max="8192" width="15" style="2"/>
    <col min="8193" max="8193" width="12.1640625" style="2" customWidth="1"/>
    <col min="8194" max="8194" width="33.33203125" style="2" bestFit="1" customWidth="1"/>
    <col min="8195" max="8198" width="13.1640625" style="2" customWidth="1"/>
    <col min="8199" max="8199" width="48.5" style="2" customWidth="1"/>
    <col min="8200" max="8200" width="21.1640625" style="2" customWidth="1"/>
    <col min="8201" max="8201" width="23.5" style="2" customWidth="1"/>
    <col min="8202" max="8202" width="19.83203125" style="2" customWidth="1"/>
    <col min="8203" max="8203" width="18.83203125" style="2" customWidth="1"/>
    <col min="8204" max="8205" width="9.1640625" style="2" customWidth="1"/>
    <col min="8206" max="8206" width="13.33203125" style="2" customWidth="1"/>
    <col min="8207" max="8447" width="9.1640625" style="2" customWidth="1"/>
    <col min="8448" max="8448" width="15" style="2"/>
    <col min="8449" max="8449" width="12.1640625" style="2" customWidth="1"/>
    <col min="8450" max="8450" width="33.33203125" style="2" bestFit="1" customWidth="1"/>
    <col min="8451" max="8454" width="13.1640625" style="2" customWidth="1"/>
    <col min="8455" max="8455" width="48.5" style="2" customWidth="1"/>
    <col min="8456" max="8456" width="21.1640625" style="2" customWidth="1"/>
    <col min="8457" max="8457" width="23.5" style="2" customWidth="1"/>
    <col min="8458" max="8458" width="19.83203125" style="2" customWidth="1"/>
    <col min="8459" max="8459" width="18.83203125" style="2" customWidth="1"/>
    <col min="8460" max="8461" width="9.1640625" style="2" customWidth="1"/>
    <col min="8462" max="8462" width="13.33203125" style="2" customWidth="1"/>
    <col min="8463" max="8703" width="9.1640625" style="2" customWidth="1"/>
    <col min="8704" max="8704" width="15" style="2"/>
    <col min="8705" max="8705" width="12.1640625" style="2" customWidth="1"/>
    <col min="8706" max="8706" width="33.33203125" style="2" bestFit="1" customWidth="1"/>
    <col min="8707" max="8710" width="13.1640625" style="2" customWidth="1"/>
    <col min="8711" max="8711" width="48.5" style="2" customWidth="1"/>
    <col min="8712" max="8712" width="21.1640625" style="2" customWidth="1"/>
    <col min="8713" max="8713" width="23.5" style="2" customWidth="1"/>
    <col min="8714" max="8714" width="19.83203125" style="2" customWidth="1"/>
    <col min="8715" max="8715" width="18.83203125" style="2" customWidth="1"/>
    <col min="8716" max="8717" width="9.1640625" style="2" customWidth="1"/>
    <col min="8718" max="8718" width="13.33203125" style="2" customWidth="1"/>
    <col min="8719" max="8959" width="9.1640625" style="2" customWidth="1"/>
    <col min="8960" max="8960" width="15" style="2"/>
    <col min="8961" max="8961" width="12.1640625" style="2" customWidth="1"/>
    <col min="8962" max="8962" width="33.33203125" style="2" bestFit="1" customWidth="1"/>
    <col min="8963" max="8966" width="13.1640625" style="2" customWidth="1"/>
    <col min="8967" max="8967" width="48.5" style="2" customWidth="1"/>
    <col min="8968" max="8968" width="21.1640625" style="2" customWidth="1"/>
    <col min="8969" max="8969" width="23.5" style="2" customWidth="1"/>
    <col min="8970" max="8970" width="19.83203125" style="2" customWidth="1"/>
    <col min="8971" max="8971" width="18.83203125" style="2" customWidth="1"/>
    <col min="8972" max="8973" width="9.1640625" style="2" customWidth="1"/>
    <col min="8974" max="8974" width="13.33203125" style="2" customWidth="1"/>
    <col min="8975" max="9215" width="9.1640625" style="2" customWidth="1"/>
    <col min="9216" max="9216" width="15" style="2"/>
    <col min="9217" max="9217" width="12.1640625" style="2" customWidth="1"/>
    <col min="9218" max="9218" width="33.33203125" style="2" bestFit="1" customWidth="1"/>
    <col min="9219" max="9222" width="13.1640625" style="2" customWidth="1"/>
    <col min="9223" max="9223" width="48.5" style="2" customWidth="1"/>
    <col min="9224" max="9224" width="21.1640625" style="2" customWidth="1"/>
    <col min="9225" max="9225" width="23.5" style="2" customWidth="1"/>
    <col min="9226" max="9226" width="19.83203125" style="2" customWidth="1"/>
    <col min="9227" max="9227" width="18.83203125" style="2" customWidth="1"/>
    <col min="9228" max="9229" width="9.1640625" style="2" customWidth="1"/>
    <col min="9230" max="9230" width="13.33203125" style="2" customWidth="1"/>
    <col min="9231" max="9471" width="9.1640625" style="2" customWidth="1"/>
    <col min="9472" max="9472" width="15" style="2"/>
    <col min="9473" max="9473" width="12.1640625" style="2" customWidth="1"/>
    <col min="9474" max="9474" width="33.33203125" style="2" bestFit="1" customWidth="1"/>
    <col min="9475" max="9478" width="13.1640625" style="2" customWidth="1"/>
    <col min="9479" max="9479" width="48.5" style="2" customWidth="1"/>
    <col min="9480" max="9480" width="21.1640625" style="2" customWidth="1"/>
    <col min="9481" max="9481" width="23.5" style="2" customWidth="1"/>
    <col min="9482" max="9482" width="19.83203125" style="2" customWidth="1"/>
    <col min="9483" max="9483" width="18.83203125" style="2" customWidth="1"/>
    <col min="9484" max="9485" width="9.1640625" style="2" customWidth="1"/>
    <col min="9486" max="9486" width="13.33203125" style="2" customWidth="1"/>
    <col min="9487" max="9727" width="9.1640625" style="2" customWidth="1"/>
    <col min="9728" max="9728" width="15" style="2"/>
    <col min="9729" max="9729" width="12.1640625" style="2" customWidth="1"/>
    <col min="9730" max="9730" width="33.33203125" style="2" bestFit="1" customWidth="1"/>
    <col min="9731" max="9734" width="13.1640625" style="2" customWidth="1"/>
    <col min="9735" max="9735" width="48.5" style="2" customWidth="1"/>
    <col min="9736" max="9736" width="21.1640625" style="2" customWidth="1"/>
    <col min="9737" max="9737" width="23.5" style="2" customWidth="1"/>
    <col min="9738" max="9738" width="19.83203125" style="2" customWidth="1"/>
    <col min="9739" max="9739" width="18.83203125" style="2" customWidth="1"/>
    <col min="9740" max="9741" width="9.1640625" style="2" customWidth="1"/>
    <col min="9742" max="9742" width="13.33203125" style="2" customWidth="1"/>
    <col min="9743" max="9983" width="9.1640625" style="2" customWidth="1"/>
    <col min="9984" max="9984" width="15" style="2"/>
    <col min="9985" max="9985" width="12.1640625" style="2" customWidth="1"/>
    <col min="9986" max="9986" width="33.33203125" style="2" bestFit="1" customWidth="1"/>
    <col min="9987" max="9990" width="13.1640625" style="2" customWidth="1"/>
    <col min="9991" max="9991" width="48.5" style="2" customWidth="1"/>
    <col min="9992" max="9992" width="21.1640625" style="2" customWidth="1"/>
    <col min="9993" max="9993" width="23.5" style="2" customWidth="1"/>
    <col min="9994" max="9994" width="19.83203125" style="2" customWidth="1"/>
    <col min="9995" max="9995" width="18.83203125" style="2" customWidth="1"/>
    <col min="9996" max="9997" width="9.1640625" style="2" customWidth="1"/>
    <col min="9998" max="9998" width="13.33203125" style="2" customWidth="1"/>
    <col min="9999" max="10239" width="9.1640625" style="2" customWidth="1"/>
    <col min="10240" max="10240" width="15" style="2"/>
    <col min="10241" max="10241" width="12.1640625" style="2" customWidth="1"/>
    <col min="10242" max="10242" width="33.33203125" style="2" bestFit="1" customWidth="1"/>
    <col min="10243" max="10246" width="13.1640625" style="2" customWidth="1"/>
    <col min="10247" max="10247" width="48.5" style="2" customWidth="1"/>
    <col min="10248" max="10248" width="21.1640625" style="2" customWidth="1"/>
    <col min="10249" max="10249" width="23.5" style="2" customWidth="1"/>
    <col min="10250" max="10250" width="19.83203125" style="2" customWidth="1"/>
    <col min="10251" max="10251" width="18.83203125" style="2" customWidth="1"/>
    <col min="10252" max="10253" width="9.1640625" style="2" customWidth="1"/>
    <col min="10254" max="10254" width="13.33203125" style="2" customWidth="1"/>
    <col min="10255" max="10495" width="9.1640625" style="2" customWidth="1"/>
    <col min="10496" max="10496" width="15" style="2"/>
    <col min="10497" max="10497" width="12.1640625" style="2" customWidth="1"/>
    <col min="10498" max="10498" width="33.33203125" style="2" bestFit="1" customWidth="1"/>
    <col min="10499" max="10502" width="13.1640625" style="2" customWidth="1"/>
    <col min="10503" max="10503" width="48.5" style="2" customWidth="1"/>
    <col min="10504" max="10504" width="21.1640625" style="2" customWidth="1"/>
    <col min="10505" max="10505" width="23.5" style="2" customWidth="1"/>
    <col min="10506" max="10506" width="19.83203125" style="2" customWidth="1"/>
    <col min="10507" max="10507" width="18.83203125" style="2" customWidth="1"/>
    <col min="10508" max="10509" width="9.1640625" style="2" customWidth="1"/>
    <col min="10510" max="10510" width="13.33203125" style="2" customWidth="1"/>
    <col min="10511" max="10751" width="9.1640625" style="2" customWidth="1"/>
    <col min="10752" max="10752" width="15" style="2"/>
    <col min="10753" max="10753" width="12.1640625" style="2" customWidth="1"/>
    <col min="10754" max="10754" width="33.33203125" style="2" bestFit="1" customWidth="1"/>
    <col min="10755" max="10758" width="13.1640625" style="2" customWidth="1"/>
    <col min="10759" max="10759" width="48.5" style="2" customWidth="1"/>
    <col min="10760" max="10760" width="21.1640625" style="2" customWidth="1"/>
    <col min="10761" max="10761" width="23.5" style="2" customWidth="1"/>
    <col min="10762" max="10762" width="19.83203125" style="2" customWidth="1"/>
    <col min="10763" max="10763" width="18.83203125" style="2" customWidth="1"/>
    <col min="10764" max="10765" width="9.1640625" style="2" customWidth="1"/>
    <col min="10766" max="10766" width="13.33203125" style="2" customWidth="1"/>
    <col min="10767" max="11007" width="9.1640625" style="2" customWidth="1"/>
    <col min="11008" max="11008" width="15" style="2"/>
    <col min="11009" max="11009" width="12.1640625" style="2" customWidth="1"/>
    <col min="11010" max="11010" width="33.33203125" style="2" bestFit="1" customWidth="1"/>
    <col min="11011" max="11014" width="13.1640625" style="2" customWidth="1"/>
    <col min="11015" max="11015" width="48.5" style="2" customWidth="1"/>
    <col min="11016" max="11016" width="21.1640625" style="2" customWidth="1"/>
    <col min="11017" max="11017" width="23.5" style="2" customWidth="1"/>
    <col min="11018" max="11018" width="19.83203125" style="2" customWidth="1"/>
    <col min="11019" max="11019" width="18.83203125" style="2" customWidth="1"/>
    <col min="11020" max="11021" width="9.1640625" style="2" customWidth="1"/>
    <col min="11022" max="11022" width="13.33203125" style="2" customWidth="1"/>
    <col min="11023" max="11263" width="9.1640625" style="2" customWidth="1"/>
    <col min="11264" max="11264" width="15" style="2"/>
    <col min="11265" max="11265" width="12.1640625" style="2" customWidth="1"/>
    <col min="11266" max="11266" width="33.33203125" style="2" bestFit="1" customWidth="1"/>
    <col min="11267" max="11270" width="13.1640625" style="2" customWidth="1"/>
    <col min="11271" max="11271" width="48.5" style="2" customWidth="1"/>
    <col min="11272" max="11272" width="21.1640625" style="2" customWidth="1"/>
    <col min="11273" max="11273" width="23.5" style="2" customWidth="1"/>
    <col min="11274" max="11274" width="19.83203125" style="2" customWidth="1"/>
    <col min="11275" max="11275" width="18.83203125" style="2" customWidth="1"/>
    <col min="11276" max="11277" width="9.1640625" style="2" customWidth="1"/>
    <col min="11278" max="11278" width="13.33203125" style="2" customWidth="1"/>
    <col min="11279" max="11519" width="9.1640625" style="2" customWidth="1"/>
    <col min="11520" max="11520" width="15" style="2"/>
    <col min="11521" max="11521" width="12.1640625" style="2" customWidth="1"/>
    <col min="11522" max="11522" width="33.33203125" style="2" bestFit="1" customWidth="1"/>
    <col min="11523" max="11526" width="13.1640625" style="2" customWidth="1"/>
    <col min="11527" max="11527" width="48.5" style="2" customWidth="1"/>
    <col min="11528" max="11528" width="21.1640625" style="2" customWidth="1"/>
    <col min="11529" max="11529" width="23.5" style="2" customWidth="1"/>
    <col min="11530" max="11530" width="19.83203125" style="2" customWidth="1"/>
    <col min="11531" max="11531" width="18.83203125" style="2" customWidth="1"/>
    <col min="11532" max="11533" width="9.1640625" style="2" customWidth="1"/>
    <col min="11534" max="11534" width="13.33203125" style="2" customWidth="1"/>
    <col min="11535" max="11775" width="9.1640625" style="2" customWidth="1"/>
    <col min="11776" max="11776" width="15" style="2"/>
    <col min="11777" max="11777" width="12.1640625" style="2" customWidth="1"/>
    <col min="11778" max="11778" width="33.33203125" style="2" bestFit="1" customWidth="1"/>
    <col min="11779" max="11782" width="13.1640625" style="2" customWidth="1"/>
    <col min="11783" max="11783" width="48.5" style="2" customWidth="1"/>
    <col min="11784" max="11784" width="21.1640625" style="2" customWidth="1"/>
    <col min="11785" max="11785" width="23.5" style="2" customWidth="1"/>
    <col min="11786" max="11786" width="19.83203125" style="2" customWidth="1"/>
    <col min="11787" max="11787" width="18.83203125" style="2" customWidth="1"/>
    <col min="11788" max="11789" width="9.1640625" style="2" customWidth="1"/>
    <col min="11790" max="11790" width="13.33203125" style="2" customWidth="1"/>
    <col min="11791" max="12031" width="9.1640625" style="2" customWidth="1"/>
    <col min="12032" max="12032" width="15" style="2"/>
    <col min="12033" max="12033" width="12.1640625" style="2" customWidth="1"/>
    <col min="12034" max="12034" width="33.33203125" style="2" bestFit="1" customWidth="1"/>
    <col min="12035" max="12038" width="13.1640625" style="2" customWidth="1"/>
    <col min="12039" max="12039" width="48.5" style="2" customWidth="1"/>
    <col min="12040" max="12040" width="21.1640625" style="2" customWidth="1"/>
    <col min="12041" max="12041" width="23.5" style="2" customWidth="1"/>
    <col min="12042" max="12042" width="19.83203125" style="2" customWidth="1"/>
    <col min="12043" max="12043" width="18.83203125" style="2" customWidth="1"/>
    <col min="12044" max="12045" width="9.1640625" style="2" customWidth="1"/>
    <col min="12046" max="12046" width="13.33203125" style="2" customWidth="1"/>
    <col min="12047" max="12287" width="9.1640625" style="2" customWidth="1"/>
    <col min="12288" max="12288" width="15" style="2"/>
    <col min="12289" max="12289" width="12.1640625" style="2" customWidth="1"/>
    <col min="12290" max="12290" width="33.33203125" style="2" bestFit="1" customWidth="1"/>
    <col min="12291" max="12294" width="13.1640625" style="2" customWidth="1"/>
    <col min="12295" max="12295" width="48.5" style="2" customWidth="1"/>
    <col min="12296" max="12296" width="21.1640625" style="2" customWidth="1"/>
    <col min="12297" max="12297" width="23.5" style="2" customWidth="1"/>
    <col min="12298" max="12298" width="19.83203125" style="2" customWidth="1"/>
    <col min="12299" max="12299" width="18.83203125" style="2" customWidth="1"/>
    <col min="12300" max="12301" width="9.1640625" style="2" customWidth="1"/>
    <col min="12302" max="12302" width="13.33203125" style="2" customWidth="1"/>
    <col min="12303" max="12543" width="9.1640625" style="2" customWidth="1"/>
    <col min="12544" max="12544" width="15" style="2"/>
    <col min="12545" max="12545" width="12.1640625" style="2" customWidth="1"/>
    <col min="12546" max="12546" width="33.33203125" style="2" bestFit="1" customWidth="1"/>
    <col min="12547" max="12550" width="13.1640625" style="2" customWidth="1"/>
    <col min="12551" max="12551" width="48.5" style="2" customWidth="1"/>
    <col min="12552" max="12552" width="21.1640625" style="2" customWidth="1"/>
    <col min="12553" max="12553" width="23.5" style="2" customWidth="1"/>
    <col min="12554" max="12554" width="19.83203125" style="2" customWidth="1"/>
    <col min="12555" max="12555" width="18.83203125" style="2" customWidth="1"/>
    <col min="12556" max="12557" width="9.1640625" style="2" customWidth="1"/>
    <col min="12558" max="12558" width="13.33203125" style="2" customWidth="1"/>
    <col min="12559" max="12799" width="9.1640625" style="2" customWidth="1"/>
    <col min="12800" max="12800" width="15" style="2"/>
    <col min="12801" max="12801" width="12.1640625" style="2" customWidth="1"/>
    <col min="12802" max="12802" width="33.33203125" style="2" bestFit="1" customWidth="1"/>
    <col min="12803" max="12806" width="13.1640625" style="2" customWidth="1"/>
    <col min="12807" max="12807" width="48.5" style="2" customWidth="1"/>
    <col min="12808" max="12808" width="21.1640625" style="2" customWidth="1"/>
    <col min="12809" max="12809" width="23.5" style="2" customWidth="1"/>
    <col min="12810" max="12810" width="19.83203125" style="2" customWidth="1"/>
    <col min="12811" max="12811" width="18.83203125" style="2" customWidth="1"/>
    <col min="12812" max="12813" width="9.1640625" style="2" customWidth="1"/>
    <col min="12814" max="12814" width="13.33203125" style="2" customWidth="1"/>
    <col min="12815" max="13055" width="9.1640625" style="2" customWidth="1"/>
    <col min="13056" max="13056" width="15" style="2"/>
    <col min="13057" max="13057" width="12.1640625" style="2" customWidth="1"/>
    <col min="13058" max="13058" width="33.33203125" style="2" bestFit="1" customWidth="1"/>
    <col min="13059" max="13062" width="13.1640625" style="2" customWidth="1"/>
    <col min="13063" max="13063" width="48.5" style="2" customWidth="1"/>
    <col min="13064" max="13064" width="21.1640625" style="2" customWidth="1"/>
    <col min="13065" max="13065" width="23.5" style="2" customWidth="1"/>
    <col min="13066" max="13066" width="19.83203125" style="2" customWidth="1"/>
    <col min="13067" max="13067" width="18.83203125" style="2" customWidth="1"/>
    <col min="13068" max="13069" width="9.1640625" style="2" customWidth="1"/>
    <col min="13070" max="13070" width="13.33203125" style="2" customWidth="1"/>
    <col min="13071" max="13311" width="9.1640625" style="2" customWidth="1"/>
    <col min="13312" max="13312" width="15" style="2"/>
    <col min="13313" max="13313" width="12.1640625" style="2" customWidth="1"/>
    <col min="13314" max="13314" width="33.33203125" style="2" bestFit="1" customWidth="1"/>
    <col min="13315" max="13318" width="13.1640625" style="2" customWidth="1"/>
    <col min="13319" max="13319" width="48.5" style="2" customWidth="1"/>
    <col min="13320" max="13320" width="21.1640625" style="2" customWidth="1"/>
    <col min="13321" max="13321" width="23.5" style="2" customWidth="1"/>
    <col min="13322" max="13322" width="19.83203125" style="2" customWidth="1"/>
    <col min="13323" max="13323" width="18.83203125" style="2" customWidth="1"/>
    <col min="13324" max="13325" width="9.1640625" style="2" customWidth="1"/>
    <col min="13326" max="13326" width="13.33203125" style="2" customWidth="1"/>
    <col min="13327" max="13567" width="9.1640625" style="2" customWidth="1"/>
    <col min="13568" max="13568" width="15" style="2"/>
    <col min="13569" max="13569" width="12.1640625" style="2" customWidth="1"/>
    <col min="13570" max="13570" width="33.33203125" style="2" bestFit="1" customWidth="1"/>
    <col min="13571" max="13574" width="13.1640625" style="2" customWidth="1"/>
    <col min="13575" max="13575" width="48.5" style="2" customWidth="1"/>
    <col min="13576" max="13576" width="21.1640625" style="2" customWidth="1"/>
    <col min="13577" max="13577" width="23.5" style="2" customWidth="1"/>
    <col min="13578" max="13578" width="19.83203125" style="2" customWidth="1"/>
    <col min="13579" max="13579" width="18.83203125" style="2" customWidth="1"/>
    <col min="13580" max="13581" width="9.1640625" style="2" customWidth="1"/>
    <col min="13582" max="13582" width="13.33203125" style="2" customWidth="1"/>
    <col min="13583" max="13823" width="9.1640625" style="2" customWidth="1"/>
    <col min="13824" max="13824" width="15" style="2"/>
    <col min="13825" max="13825" width="12.1640625" style="2" customWidth="1"/>
    <col min="13826" max="13826" width="33.33203125" style="2" bestFit="1" customWidth="1"/>
    <col min="13827" max="13830" width="13.1640625" style="2" customWidth="1"/>
    <col min="13831" max="13831" width="48.5" style="2" customWidth="1"/>
    <col min="13832" max="13832" width="21.1640625" style="2" customWidth="1"/>
    <col min="13833" max="13833" width="23.5" style="2" customWidth="1"/>
    <col min="13834" max="13834" width="19.83203125" style="2" customWidth="1"/>
    <col min="13835" max="13835" width="18.83203125" style="2" customWidth="1"/>
    <col min="13836" max="13837" width="9.1640625" style="2" customWidth="1"/>
    <col min="13838" max="13838" width="13.33203125" style="2" customWidth="1"/>
    <col min="13839" max="14079" width="9.1640625" style="2" customWidth="1"/>
    <col min="14080" max="14080" width="15" style="2"/>
    <col min="14081" max="14081" width="12.1640625" style="2" customWidth="1"/>
    <col min="14082" max="14082" width="33.33203125" style="2" bestFit="1" customWidth="1"/>
    <col min="14083" max="14086" width="13.1640625" style="2" customWidth="1"/>
    <col min="14087" max="14087" width="48.5" style="2" customWidth="1"/>
    <col min="14088" max="14088" width="21.1640625" style="2" customWidth="1"/>
    <col min="14089" max="14089" width="23.5" style="2" customWidth="1"/>
    <col min="14090" max="14090" width="19.83203125" style="2" customWidth="1"/>
    <col min="14091" max="14091" width="18.83203125" style="2" customWidth="1"/>
    <col min="14092" max="14093" width="9.1640625" style="2" customWidth="1"/>
    <col min="14094" max="14094" width="13.33203125" style="2" customWidth="1"/>
    <col min="14095" max="14335" width="9.1640625" style="2" customWidth="1"/>
    <col min="14336" max="14336" width="15" style="2"/>
    <col min="14337" max="14337" width="12.1640625" style="2" customWidth="1"/>
    <col min="14338" max="14338" width="33.33203125" style="2" bestFit="1" customWidth="1"/>
    <col min="14339" max="14342" width="13.1640625" style="2" customWidth="1"/>
    <col min="14343" max="14343" width="48.5" style="2" customWidth="1"/>
    <col min="14344" max="14344" width="21.1640625" style="2" customWidth="1"/>
    <col min="14345" max="14345" width="23.5" style="2" customWidth="1"/>
    <col min="14346" max="14346" width="19.83203125" style="2" customWidth="1"/>
    <col min="14347" max="14347" width="18.83203125" style="2" customWidth="1"/>
    <col min="14348" max="14349" width="9.1640625" style="2" customWidth="1"/>
    <col min="14350" max="14350" width="13.33203125" style="2" customWidth="1"/>
    <col min="14351" max="14591" width="9.1640625" style="2" customWidth="1"/>
    <col min="14592" max="14592" width="15" style="2"/>
    <col min="14593" max="14593" width="12.1640625" style="2" customWidth="1"/>
    <col min="14594" max="14594" width="33.33203125" style="2" bestFit="1" customWidth="1"/>
    <col min="14595" max="14598" width="13.1640625" style="2" customWidth="1"/>
    <col min="14599" max="14599" width="48.5" style="2" customWidth="1"/>
    <col min="14600" max="14600" width="21.1640625" style="2" customWidth="1"/>
    <col min="14601" max="14601" width="23.5" style="2" customWidth="1"/>
    <col min="14602" max="14602" width="19.83203125" style="2" customWidth="1"/>
    <col min="14603" max="14603" width="18.83203125" style="2" customWidth="1"/>
    <col min="14604" max="14605" width="9.1640625" style="2" customWidth="1"/>
    <col min="14606" max="14606" width="13.33203125" style="2" customWidth="1"/>
    <col min="14607" max="14847" width="9.1640625" style="2" customWidth="1"/>
    <col min="14848" max="14848" width="15" style="2"/>
    <col min="14849" max="14849" width="12.1640625" style="2" customWidth="1"/>
    <col min="14850" max="14850" width="33.33203125" style="2" bestFit="1" customWidth="1"/>
    <col min="14851" max="14854" width="13.1640625" style="2" customWidth="1"/>
    <col min="14855" max="14855" width="48.5" style="2" customWidth="1"/>
    <col min="14856" max="14856" width="21.1640625" style="2" customWidth="1"/>
    <col min="14857" max="14857" width="23.5" style="2" customWidth="1"/>
    <col min="14858" max="14858" width="19.83203125" style="2" customWidth="1"/>
    <col min="14859" max="14859" width="18.83203125" style="2" customWidth="1"/>
    <col min="14860" max="14861" width="9.1640625" style="2" customWidth="1"/>
    <col min="14862" max="14862" width="13.33203125" style="2" customWidth="1"/>
    <col min="14863" max="15103" width="9.1640625" style="2" customWidth="1"/>
    <col min="15104" max="15104" width="15" style="2"/>
    <col min="15105" max="15105" width="12.1640625" style="2" customWidth="1"/>
    <col min="15106" max="15106" width="33.33203125" style="2" bestFit="1" customWidth="1"/>
    <col min="15107" max="15110" width="13.1640625" style="2" customWidth="1"/>
    <col min="15111" max="15111" width="48.5" style="2" customWidth="1"/>
    <col min="15112" max="15112" width="21.1640625" style="2" customWidth="1"/>
    <col min="15113" max="15113" width="23.5" style="2" customWidth="1"/>
    <col min="15114" max="15114" width="19.83203125" style="2" customWidth="1"/>
    <col min="15115" max="15115" width="18.83203125" style="2" customWidth="1"/>
    <col min="15116" max="15117" width="9.1640625" style="2" customWidth="1"/>
    <col min="15118" max="15118" width="13.33203125" style="2" customWidth="1"/>
    <col min="15119" max="15359" width="9.1640625" style="2" customWidth="1"/>
    <col min="15360" max="15360" width="15" style="2"/>
    <col min="15361" max="15361" width="12.1640625" style="2" customWidth="1"/>
    <col min="15362" max="15362" width="33.33203125" style="2" bestFit="1" customWidth="1"/>
    <col min="15363" max="15366" width="13.1640625" style="2" customWidth="1"/>
    <col min="15367" max="15367" width="48.5" style="2" customWidth="1"/>
    <col min="15368" max="15368" width="21.1640625" style="2" customWidth="1"/>
    <col min="15369" max="15369" width="23.5" style="2" customWidth="1"/>
    <col min="15370" max="15370" width="19.83203125" style="2" customWidth="1"/>
    <col min="15371" max="15371" width="18.83203125" style="2" customWidth="1"/>
    <col min="15372" max="15373" width="9.1640625" style="2" customWidth="1"/>
    <col min="15374" max="15374" width="13.33203125" style="2" customWidth="1"/>
    <col min="15375" max="15615" width="9.1640625" style="2" customWidth="1"/>
    <col min="15616" max="15616" width="15" style="2"/>
    <col min="15617" max="15617" width="12.1640625" style="2" customWidth="1"/>
    <col min="15618" max="15618" width="33.33203125" style="2" bestFit="1" customWidth="1"/>
    <col min="15619" max="15622" width="13.1640625" style="2" customWidth="1"/>
    <col min="15623" max="15623" width="48.5" style="2" customWidth="1"/>
    <col min="15624" max="15624" width="21.1640625" style="2" customWidth="1"/>
    <col min="15625" max="15625" width="23.5" style="2" customWidth="1"/>
    <col min="15626" max="15626" width="19.83203125" style="2" customWidth="1"/>
    <col min="15627" max="15627" width="18.83203125" style="2" customWidth="1"/>
    <col min="15628" max="15629" width="9.1640625" style="2" customWidth="1"/>
    <col min="15630" max="15630" width="13.33203125" style="2" customWidth="1"/>
    <col min="15631" max="15871" width="9.1640625" style="2" customWidth="1"/>
    <col min="15872" max="15872" width="15" style="2"/>
    <col min="15873" max="15873" width="12.1640625" style="2" customWidth="1"/>
    <col min="15874" max="15874" width="33.33203125" style="2" bestFit="1" customWidth="1"/>
    <col min="15875" max="15878" width="13.1640625" style="2" customWidth="1"/>
    <col min="15879" max="15879" width="48.5" style="2" customWidth="1"/>
    <col min="15880" max="15880" width="21.1640625" style="2" customWidth="1"/>
    <col min="15881" max="15881" width="23.5" style="2" customWidth="1"/>
    <col min="15882" max="15882" width="19.83203125" style="2" customWidth="1"/>
    <col min="15883" max="15883" width="18.83203125" style="2" customWidth="1"/>
    <col min="15884" max="15885" width="9.1640625" style="2" customWidth="1"/>
    <col min="15886" max="15886" width="13.33203125" style="2" customWidth="1"/>
    <col min="15887" max="16127" width="9.1640625" style="2" customWidth="1"/>
    <col min="16128" max="16128" width="15" style="2"/>
    <col min="16129" max="16129" width="12.1640625" style="2" customWidth="1"/>
    <col min="16130" max="16130" width="33.33203125" style="2" bestFit="1" customWidth="1"/>
    <col min="16131" max="16134" width="13.1640625" style="2" customWidth="1"/>
    <col min="16135" max="16135" width="48.5" style="2" customWidth="1"/>
    <col min="16136" max="16136" width="21.1640625" style="2" customWidth="1"/>
    <col min="16137" max="16137" width="23.5" style="2" customWidth="1"/>
    <col min="16138" max="16138" width="19.83203125" style="2" customWidth="1"/>
    <col min="16139" max="16139" width="18.83203125" style="2" customWidth="1"/>
    <col min="16140" max="16141" width="9.1640625" style="2" customWidth="1"/>
    <col min="16142" max="16142" width="13.33203125" style="2" customWidth="1"/>
    <col min="16143" max="16384" width="9.1640625" style="2" customWidth="1"/>
  </cols>
  <sheetData>
    <row r="1" spans="1:8" x14ac:dyDescent="0.2">
      <c r="A1" s="1" t="s">
        <v>0</v>
      </c>
      <c r="B1" s="1"/>
      <c r="D1" s="1"/>
    </row>
    <row r="2" spans="1:8" x14ac:dyDescent="0.2">
      <c r="A2" s="1" t="s">
        <v>1</v>
      </c>
      <c r="B2" s="1"/>
      <c r="D2" s="1"/>
    </row>
    <row r="3" spans="1:8" ht="16" thickBot="1" x14ac:dyDescent="0.25">
      <c r="G3" s="5"/>
    </row>
    <row r="4" spans="1:8" s="10" customFormat="1" ht="49" thickBot="1" x14ac:dyDescent="0.25">
      <c r="A4" s="6" t="s">
        <v>2</v>
      </c>
      <c r="B4" s="7" t="s">
        <v>3</v>
      </c>
      <c r="C4" s="8" t="s">
        <v>4</v>
      </c>
      <c r="D4" s="8" t="s">
        <v>5</v>
      </c>
      <c r="E4" s="8" t="s">
        <v>6</v>
      </c>
      <c r="F4" s="8" t="s">
        <v>62</v>
      </c>
      <c r="G4" s="9" t="s">
        <v>7</v>
      </c>
    </row>
    <row r="5" spans="1:8" s="10" customFormat="1" x14ac:dyDescent="0.2">
      <c r="A5" s="11"/>
      <c r="B5" s="12" t="s">
        <v>8</v>
      </c>
      <c r="C5" s="11"/>
      <c r="D5" s="13"/>
      <c r="E5" s="13"/>
      <c r="F5" s="14"/>
      <c r="G5" s="15"/>
    </row>
    <row r="6" spans="1:8" s="10" customFormat="1" ht="16" x14ac:dyDescent="0.2">
      <c r="A6" s="16">
        <v>24500</v>
      </c>
      <c r="B6" s="17" t="s">
        <v>9</v>
      </c>
      <c r="C6" s="18">
        <v>26500</v>
      </c>
      <c r="D6" s="19">
        <f>13250*2</f>
        <v>26500</v>
      </c>
      <c r="E6" s="20">
        <v>26500</v>
      </c>
      <c r="F6" s="21">
        <v>27820</v>
      </c>
      <c r="G6" s="22" t="s">
        <v>12</v>
      </c>
    </row>
    <row r="7" spans="1:8" s="10" customFormat="1" x14ac:dyDescent="0.2">
      <c r="A7" s="16">
        <v>679.76</v>
      </c>
      <c r="B7" s="17" t="s">
        <v>10</v>
      </c>
      <c r="C7" s="18">
        <v>350</v>
      </c>
      <c r="D7" s="19">
        <f>444.79+0.08</f>
        <v>444.87</v>
      </c>
      <c r="E7" s="20">
        <v>315</v>
      </c>
      <c r="F7" s="21">
        <v>250</v>
      </c>
      <c r="G7" s="23"/>
    </row>
    <row r="8" spans="1:8" s="10" customFormat="1" ht="16" x14ac:dyDescent="0.2">
      <c r="A8" s="16"/>
      <c r="B8" s="17" t="s">
        <v>11</v>
      </c>
      <c r="C8" s="18"/>
      <c r="D8" s="19"/>
      <c r="E8" s="20" t="s">
        <v>12</v>
      </c>
      <c r="F8" s="21"/>
      <c r="G8" s="23"/>
    </row>
    <row r="9" spans="1:8" s="10" customFormat="1" ht="16" x14ac:dyDescent="0.2">
      <c r="A9" s="16">
        <v>1054.5</v>
      </c>
      <c r="B9" s="17" t="s">
        <v>13</v>
      </c>
      <c r="C9" s="18">
        <v>875</v>
      </c>
      <c r="D9" s="19"/>
      <c r="E9" s="20">
        <v>875</v>
      </c>
      <c r="F9" s="21">
        <v>1000</v>
      </c>
      <c r="G9" s="23" t="s">
        <v>14</v>
      </c>
      <c r="H9" s="24"/>
    </row>
    <row r="10" spans="1:8" s="10" customFormat="1" x14ac:dyDescent="0.2">
      <c r="A10" s="16">
        <v>3.55</v>
      </c>
      <c r="B10" s="17" t="s">
        <v>15</v>
      </c>
      <c r="C10" s="18">
        <v>3.55</v>
      </c>
      <c r="D10" s="19">
        <v>3.55</v>
      </c>
      <c r="E10" s="20">
        <v>3.55</v>
      </c>
      <c r="F10" s="21">
        <v>3.55</v>
      </c>
      <c r="G10" s="23"/>
    </row>
    <row r="11" spans="1:8" s="10" customFormat="1" x14ac:dyDescent="0.2">
      <c r="A11" s="16">
        <f>12*700</f>
        <v>8400</v>
      </c>
      <c r="B11" s="25" t="s">
        <v>16</v>
      </c>
      <c r="C11" s="18">
        <v>8400</v>
      </c>
      <c r="D11" s="19">
        <f>7*700</f>
        <v>4900</v>
      </c>
      <c r="E11" s="20">
        <f>12*700</f>
        <v>8400</v>
      </c>
      <c r="F11" s="21">
        <v>8400</v>
      </c>
      <c r="G11" s="23"/>
    </row>
    <row r="12" spans="1:8" s="10" customFormat="1" ht="32.25" customHeight="1" x14ac:dyDescent="0.2">
      <c r="A12" s="26">
        <v>1308</v>
      </c>
      <c r="B12" s="27" t="s">
        <v>17</v>
      </c>
      <c r="C12" s="28">
        <v>3000</v>
      </c>
      <c r="D12" s="19">
        <v>3865.21</v>
      </c>
      <c r="E12" s="20">
        <v>6370</v>
      </c>
      <c r="F12" s="21">
        <v>3000</v>
      </c>
      <c r="G12" s="29" t="s">
        <v>60</v>
      </c>
      <c r="H12" s="24"/>
    </row>
    <row r="13" spans="1:8" s="10" customFormat="1" ht="18" customHeight="1" x14ac:dyDescent="0.2">
      <c r="A13" s="26"/>
      <c r="B13" s="27" t="s">
        <v>18</v>
      </c>
      <c r="C13" s="28"/>
      <c r="D13" s="19"/>
      <c r="E13" s="20">
        <v>3000</v>
      </c>
      <c r="F13" s="21">
        <v>5000</v>
      </c>
      <c r="G13" s="29" t="s">
        <v>61</v>
      </c>
      <c r="H13" s="24"/>
    </row>
    <row r="14" spans="1:8" s="10" customFormat="1" x14ac:dyDescent="0.2">
      <c r="A14" s="16"/>
      <c r="B14" s="17" t="s">
        <v>19</v>
      </c>
      <c r="C14" s="18"/>
      <c r="D14" s="19"/>
      <c r="E14" s="20"/>
      <c r="F14" s="21"/>
      <c r="G14" s="23"/>
    </row>
    <row r="15" spans="1:8" s="10" customFormat="1" ht="32" x14ac:dyDescent="0.2">
      <c r="A15" s="16">
        <f>1629.37+1449.5</f>
        <v>3078.87</v>
      </c>
      <c r="B15" s="17" t="s">
        <v>20</v>
      </c>
      <c r="C15" s="18"/>
      <c r="D15" s="19">
        <f>1550.35+1701.38</f>
        <v>3251.73</v>
      </c>
      <c r="E15" s="20">
        <v>2500</v>
      </c>
      <c r="F15" s="21"/>
      <c r="G15" s="23" t="s">
        <v>21</v>
      </c>
    </row>
    <row r="16" spans="1:8" s="10" customFormat="1" x14ac:dyDescent="0.2">
      <c r="A16" s="16">
        <v>1019.14</v>
      </c>
      <c r="B16" s="17" t="s">
        <v>22</v>
      </c>
      <c r="C16" s="18">
        <v>1100</v>
      </c>
      <c r="D16" s="19">
        <v>1110.8699999999999</v>
      </c>
      <c r="E16" s="20">
        <f>D16</f>
        <v>1110.8699999999999</v>
      </c>
      <c r="F16" s="21">
        <v>1100</v>
      </c>
      <c r="G16" s="23"/>
      <c r="H16" s="30"/>
    </row>
    <row r="17" spans="1:9" s="10" customFormat="1" ht="17" thickBot="1" x14ac:dyDescent="0.25">
      <c r="A17" s="31">
        <v>813.45</v>
      </c>
      <c r="B17" s="10" t="s">
        <v>23</v>
      </c>
      <c r="C17" s="32"/>
      <c r="D17" s="31"/>
      <c r="E17" s="33"/>
      <c r="F17" s="34"/>
      <c r="G17" s="35"/>
    </row>
    <row r="18" spans="1:9" s="10" customFormat="1" ht="17" thickBot="1" x14ac:dyDescent="0.25">
      <c r="A18" s="36">
        <f>SUM(A6:A17)</f>
        <v>40857.269999999997</v>
      </c>
      <c r="B18" s="37" t="s">
        <v>24</v>
      </c>
      <c r="C18" s="38">
        <f>SUM(C6:C17)</f>
        <v>40228.550000000003</v>
      </c>
      <c r="D18" s="38">
        <f>SUM(D6:D16)</f>
        <v>40076.230000000003</v>
      </c>
      <c r="E18" s="38">
        <f>SUM(E6:E17)</f>
        <v>49074.420000000006</v>
      </c>
      <c r="F18" s="39">
        <f>SUM(F6:F17)</f>
        <v>46573.55</v>
      </c>
      <c r="G18" s="40"/>
      <c r="H18" s="41"/>
    </row>
    <row r="19" spans="1:9" s="10" customFormat="1" ht="16" thickBot="1" x14ac:dyDescent="0.25">
      <c r="A19" s="42"/>
      <c r="B19" s="7"/>
      <c r="C19" s="43"/>
      <c r="D19" s="43"/>
      <c r="E19" s="43"/>
      <c r="F19" s="43"/>
      <c r="G19" s="9"/>
      <c r="H19" s="30"/>
    </row>
    <row r="20" spans="1:9" x14ac:dyDescent="0.2">
      <c r="A20" s="44"/>
      <c r="B20" s="12" t="s">
        <v>25</v>
      </c>
      <c r="C20" s="44"/>
      <c r="D20" s="45"/>
      <c r="E20" s="45"/>
      <c r="F20" s="45"/>
      <c r="G20" s="46"/>
      <c r="H20" s="47"/>
      <c r="I20" s="2"/>
    </row>
    <row r="21" spans="1:9" ht="32" x14ac:dyDescent="0.2">
      <c r="A21" s="48">
        <v>6936</v>
      </c>
      <c r="B21" s="17" t="s">
        <v>26</v>
      </c>
      <c r="C21" s="48">
        <v>6750</v>
      </c>
      <c r="D21" s="48">
        <v>3571.98</v>
      </c>
      <c r="E21" s="49">
        <v>7200</v>
      </c>
      <c r="F21" s="50">
        <v>9000</v>
      </c>
      <c r="G21" s="23" t="s">
        <v>27</v>
      </c>
      <c r="I21" s="2"/>
    </row>
    <row r="22" spans="1:9" ht="32" x14ac:dyDescent="0.2">
      <c r="A22" s="48">
        <v>161.15</v>
      </c>
      <c r="B22" s="51" t="s">
        <v>28</v>
      </c>
      <c r="C22" s="48">
        <v>500</v>
      </c>
      <c r="D22" s="48">
        <v>210</v>
      </c>
      <c r="E22" s="49">
        <v>500</v>
      </c>
      <c r="F22" s="50">
        <v>500</v>
      </c>
      <c r="G22" s="22"/>
      <c r="H22" s="52"/>
      <c r="I22" s="2"/>
    </row>
    <row r="23" spans="1:9" x14ac:dyDescent="0.2">
      <c r="A23" s="48">
        <v>2012.66</v>
      </c>
      <c r="B23" s="17" t="s">
        <v>29</v>
      </c>
      <c r="C23" s="48">
        <v>2100</v>
      </c>
      <c r="D23" s="48">
        <v>2150.5100000000002</v>
      </c>
      <c r="E23" s="53">
        <v>2150.5100000000002</v>
      </c>
      <c r="F23" s="50">
        <v>2500</v>
      </c>
      <c r="G23" s="23"/>
      <c r="H23" s="54"/>
      <c r="I23" s="2"/>
    </row>
    <row r="24" spans="1:9" x14ac:dyDescent="0.2">
      <c r="A24" s="48">
        <f>1501.55-210-162.74</f>
        <v>1128.81</v>
      </c>
      <c r="B24" s="25" t="s">
        <v>30</v>
      </c>
      <c r="C24" s="48">
        <v>1500</v>
      </c>
      <c r="D24" s="48">
        <v>687.22</v>
      </c>
      <c r="E24" s="53">
        <v>1500</v>
      </c>
      <c r="F24" s="50">
        <v>1500</v>
      </c>
      <c r="G24" s="23"/>
      <c r="H24" s="55"/>
      <c r="I24" s="2"/>
    </row>
    <row r="25" spans="1:9" ht="16" x14ac:dyDescent="0.2">
      <c r="A25" s="48">
        <v>210</v>
      </c>
      <c r="B25" s="17" t="s">
        <v>31</v>
      </c>
      <c r="C25" s="48">
        <v>300</v>
      </c>
      <c r="D25" s="48">
        <v>290</v>
      </c>
      <c r="E25" s="53">
        <v>290</v>
      </c>
      <c r="F25" s="50">
        <v>350</v>
      </c>
      <c r="G25" s="23" t="s">
        <v>32</v>
      </c>
      <c r="I25" s="2"/>
    </row>
    <row r="26" spans="1:9" ht="16" x14ac:dyDescent="0.2">
      <c r="A26" s="56">
        <v>2055</v>
      </c>
      <c r="B26" s="17" t="s">
        <v>13</v>
      </c>
      <c r="C26" s="56">
        <v>1800</v>
      </c>
      <c r="D26" s="48">
        <v>1785</v>
      </c>
      <c r="E26" s="53">
        <v>2000</v>
      </c>
      <c r="F26" s="50">
        <v>2000</v>
      </c>
      <c r="G26" s="23" t="s">
        <v>33</v>
      </c>
      <c r="H26" s="54"/>
      <c r="I26" s="2"/>
    </row>
    <row r="27" spans="1:9" ht="16" x14ac:dyDescent="0.2">
      <c r="A27" s="48">
        <v>75</v>
      </c>
      <c r="B27" s="17" t="s">
        <v>34</v>
      </c>
      <c r="C27" s="48">
        <v>1000</v>
      </c>
      <c r="D27" s="48">
        <v>0</v>
      </c>
      <c r="E27" s="53">
        <v>100</v>
      </c>
      <c r="F27" s="50">
        <v>1000</v>
      </c>
      <c r="G27" s="23" t="s">
        <v>35</v>
      </c>
      <c r="H27" s="57"/>
      <c r="I27" s="2"/>
    </row>
    <row r="28" spans="1:9" x14ac:dyDescent="0.2">
      <c r="A28" s="48"/>
      <c r="B28" s="17" t="s">
        <v>36</v>
      </c>
      <c r="C28" s="48">
        <v>2000</v>
      </c>
      <c r="D28" s="48">
        <v>1665.71</v>
      </c>
      <c r="E28" s="53">
        <v>2500</v>
      </c>
      <c r="F28" s="50">
        <v>2500</v>
      </c>
      <c r="G28" s="23"/>
      <c r="I28" s="2"/>
    </row>
    <row r="29" spans="1:9" x14ac:dyDescent="0.2">
      <c r="A29" s="56"/>
      <c r="B29" s="17" t="s">
        <v>37</v>
      </c>
      <c r="C29" s="56">
        <v>300</v>
      </c>
      <c r="D29" s="48">
        <v>180</v>
      </c>
      <c r="E29" s="53">
        <v>300</v>
      </c>
      <c r="F29" s="50">
        <v>350</v>
      </c>
      <c r="G29" s="23"/>
      <c r="I29" s="2"/>
    </row>
    <row r="30" spans="1:9" x14ac:dyDescent="0.2">
      <c r="A30" s="48">
        <v>13093.5</v>
      </c>
      <c r="B30" s="17" t="s">
        <v>38</v>
      </c>
      <c r="C30" s="48">
        <v>13093.5</v>
      </c>
      <c r="D30" s="48">
        <v>13093.5</v>
      </c>
      <c r="E30" s="53">
        <v>13093.5</v>
      </c>
      <c r="F30" s="50">
        <v>13095.5</v>
      </c>
      <c r="G30" s="23"/>
      <c r="I30" s="2"/>
    </row>
    <row r="31" spans="1:9" x14ac:dyDescent="0.2">
      <c r="A31" s="48">
        <v>350</v>
      </c>
      <c r="B31" s="58" t="s">
        <v>39</v>
      </c>
      <c r="C31" s="48">
        <v>500</v>
      </c>
      <c r="D31" s="48">
        <v>250</v>
      </c>
      <c r="E31" s="53">
        <v>300</v>
      </c>
      <c r="F31" s="59">
        <v>500</v>
      </c>
      <c r="G31" s="23"/>
      <c r="I31" s="2"/>
    </row>
    <row r="32" spans="1:9" ht="32" x14ac:dyDescent="0.2">
      <c r="A32" s="48">
        <f>4989.58+575.69</f>
        <v>5565.27</v>
      </c>
      <c r="B32" s="25" t="s">
        <v>40</v>
      </c>
      <c r="C32" s="48">
        <v>5000</v>
      </c>
      <c r="D32" s="48">
        <v>679.84</v>
      </c>
      <c r="E32" s="49">
        <v>7000</v>
      </c>
      <c r="F32" s="50">
        <v>5000</v>
      </c>
      <c r="G32" s="23" t="s">
        <v>41</v>
      </c>
      <c r="H32" s="55"/>
      <c r="I32" s="2"/>
    </row>
    <row r="33" spans="1:9" ht="16" x14ac:dyDescent="0.2">
      <c r="A33" s="48">
        <v>1670.89</v>
      </c>
      <c r="B33" s="25" t="s">
        <v>42</v>
      </c>
      <c r="C33" s="48">
        <v>1000</v>
      </c>
      <c r="D33" s="48">
        <v>817.89</v>
      </c>
      <c r="E33" s="53">
        <v>1200</v>
      </c>
      <c r="F33" s="59">
        <v>2000</v>
      </c>
      <c r="G33" s="23" t="s">
        <v>43</v>
      </c>
      <c r="H33" s="60"/>
      <c r="I33" s="2"/>
    </row>
    <row r="34" spans="1:9" x14ac:dyDescent="0.2">
      <c r="A34" s="48">
        <v>162.74</v>
      </c>
      <c r="B34" s="61" t="s">
        <v>44</v>
      </c>
      <c r="C34" s="48"/>
      <c r="D34" s="48"/>
      <c r="E34" s="53"/>
      <c r="F34" s="59"/>
      <c r="G34" s="23"/>
      <c r="I34" s="2"/>
    </row>
    <row r="35" spans="1:9" x14ac:dyDescent="0.2">
      <c r="A35" s="48">
        <v>360</v>
      </c>
      <c r="B35" s="61" t="s">
        <v>45</v>
      </c>
      <c r="C35" s="48">
        <v>360</v>
      </c>
      <c r="D35" s="48">
        <v>360</v>
      </c>
      <c r="E35" s="53">
        <v>360</v>
      </c>
      <c r="F35" s="59">
        <v>360</v>
      </c>
      <c r="G35" s="23"/>
      <c r="I35" s="2"/>
    </row>
    <row r="36" spans="1:9" ht="48" x14ac:dyDescent="0.2">
      <c r="A36" s="48">
        <f>4305.45-360</f>
        <v>3945.45</v>
      </c>
      <c r="B36" s="62" t="s">
        <v>46</v>
      </c>
      <c r="C36" s="48">
        <v>6000</v>
      </c>
      <c r="D36" s="48">
        <v>3066.99</v>
      </c>
      <c r="E36" s="49">
        <v>6000</v>
      </c>
      <c r="F36" s="50">
        <v>6000</v>
      </c>
      <c r="G36" s="63" t="s">
        <v>47</v>
      </c>
    </row>
    <row r="37" spans="1:9" x14ac:dyDescent="0.2">
      <c r="A37" s="32"/>
      <c r="B37" s="62" t="s">
        <v>48</v>
      </c>
      <c r="D37" s="32">
        <v>2413.73</v>
      </c>
      <c r="E37" s="53">
        <v>2413.73</v>
      </c>
      <c r="F37" s="59"/>
      <c r="G37" s="64"/>
    </row>
    <row r="38" spans="1:9" ht="16" thickBot="1" x14ac:dyDescent="0.25">
      <c r="A38" s="65">
        <f>3324.46</f>
        <v>3324.46</v>
      </c>
      <c r="B38" s="66" t="s">
        <v>49</v>
      </c>
      <c r="C38" s="65"/>
      <c r="D38" s="65"/>
      <c r="E38" s="66"/>
      <c r="F38" s="67"/>
      <c r="G38" s="35"/>
    </row>
    <row r="39" spans="1:9" ht="16" thickBot="1" x14ac:dyDescent="0.25">
      <c r="A39" s="68">
        <f>SUM(A21:A38)</f>
        <v>41050.929999999993</v>
      </c>
      <c r="B39" s="69" t="s">
        <v>50</v>
      </c>
      <c r="C39" s="70">
        <f>SUM(C21:C38)</f>
        <v>42203.5</v>
      </c>
      <c r="D39" s="70">
        <f t="shared" ref="D39:F39" si="0">SUM(D21:D38)</f>
        <v>31222.37</v>
      </c>
      <c r="E39" s="70">
        <f t="shared" si="0"/>
        <v>46907.740000000005</v>
      </c>
      <c r="F39" s="70">
        <f t="shared" si="0"/>
        <v>46655.5</v>
      </c>
      <c r="G39" s="71"/>
      <c r="H39" s="72"/>
      <c r="I39" s="2"/>
    </row>
    <row r="40" spans="1:9" ht="16" thickBot="1" x14ac:dyDescent="0.25">
      <c r="A40" s="73"/>
      <c r="B40" s="74"/>
      <c r="C40" s="75"/>
      <c r="D40" s="75"/>
      <c r="E40" s="75"/>
      <c r="F40" s="75"/>
      <c r="G40" s="76"/>
      <c r="I40" s="2"/>
    </row>
    <row r="41" spans="1:9" x14ac:dyDescent="0.2">
      <c r="A41" s="77" t="s">
        <v>51</v>
      </c>
      <c r="B41" s="78"/>
      <c r="C41" s="79"/>
      <c r="D41" s="50"/>
      <c r="E41" s="50"/>
      <c r="F41" s="50"/>
      <c r="G41" s="63"/>
      <c r="I41" s="2"/>
    </row>
    <row r="42" spans="1:9" x14ac:dyDescent="0.2">
      <c r="A42" s="80">
        <v>3000</v>
      </c>
      <c r="B42" s="81" t="s">
        <v>52</v>
      </c>
      <c r="C42" s="82"/>
      <c r="D42" s="83"/>
      <c r="E42" s="83"/>
      <c r="F42" s="84"/>
      <c r="G42" s="63"/>
    </row>
    <row r="43" spans="1:9" x14ac:dyDescent="0.2">
      <c r="A43" s="80">
        <v>14856</v>
      </c>
      <c r="B43" s="81" t="s">
        <v>53</v>
      </c>
      <c r="C43" s="79"/>
      <c r="D43" s="50"/>
      <c r="E43" s="50"/>
      <c r="F43" s="50"/>
      <c r="G43" s="63"/>
      <c r="I43" s="2"/>
    </row>
    <row r="44" spans="1:9" x14ac:dyDescent="0.2">
      <c r="A44" s="85">
        <v>17112</v>
      </c>
      <c r="B44" s="86" t="s">
        <v>54</v>
      </c>
      <c r="C44" s="79"/>
      <c r="D44" s="50"/>
      <c r="E44" s="50"/>
      <c r="F44" s="50"/>
      <c r="G44" s="63"/>
      <c r="I44" s="2"/>
    </row>
    <row r="45" spans="1:9" x14ac:dyDescent="0.2">
      <c r="A45" s="80">
        <v>5000</v>
      </c>
      <c r="B45" s="81" t="s">
        <v>55</v>
      </c>
      <c r="C45" s="79"/>
      <c r="D45" s="50"/>
      <c r="E45" s="50"/>
      <c r="F45" s="50"/>
      <c r="G45" s="63"/>
      <c r="I45" s="2"/>
    </row>
    <row r="46" spans="1:9" x14ac:dyDescent="0.2">
      <c r="A46" s="87">
        <v>8050</v>
      </c>
      <c r="B46" s="88" t="s">
        <v>56</v>
      </c>
      <c r="C46" s="79"/>
      <c r="D46" s="50"/>
      <c r="E46" s="50"/>
      <c r="F46" s="50"/>
      <c r="G46" s="63"/>
      <c r="I46" s="2"/>
    </row>
    <row r="47" spans="1:9" s="89" customFormat="1" x14ac:dyDescent="0.2">
      <c r="A47" s="87">
        <v>194</v>
      </c>
      <c r="B47" s="88" t="s">
        <v>57</v>
      </c>
      <c r="C47" s="79"/>
      <c r="D47" s="50"/>
      <c r="E47" s="50"/>
      <c r="F47" s="50"/>
      <c r="G47" s="63"/>
    </row>
    <row r="48" spans="1:9" ht="17" thickBot="1" x14ac:dyDescent="0.25">
      <c r="A48" s="90">
        <v>4115</v>
      </c>
      <c r="B48" s="91" t="s">
        <v>58</v>
      </c>
      <c r="C48" s="92"/>
      <c r="D48" s="73"/>
      <c r="E48" s="73"/>
      <c r="F48" s="73"/>
      <c r="G48" s="93"/>
    </row>
    <row r="49" spans="1:7" ht="16" thickBot="1" x14ac:dyDescent="0.25">
      <c r="A49" s="94">
        <f>SUM(A42:A48)</f>
        <v>52327</v>
      </c>
      <c r="B49" s="95" t="s">
        <v>59</v>
      </c>
      <c r="C49" s="70">
        <f>C18-C39</f>
        <v>-1974.9499999999971</v>
      </c>
      <c r="D49" s="70">
        <f>D18-D39</f>
        <v>8853.8600000000042</v>
      </c>
      <c r="E49" s="70">
        <f>E18-E39</f>
        <v>2166.6800000000003</v>
      </c>
      <c r="F49" s="96">
        <f>F18-F39</f>
        <v>-81.94999999999709</v>
      </c>
      <c r="G49" s="97"/>
    </row>
  </sheetData>
  <pageMargins left="0.23622047244094491" right="0.23622047244094491" top="0.39370078740157483" bottom="0.39370078740157483" header="0" footer="0"/>
  <pageSetup paperSize="9" fitToHeight="2" orientation="landscape" r:id="rId1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Bucknell</dc:creator>
  <cp:lastModifiedBy>Mens Secretary</cp:lastModifiedBy>
  <cp:lastPrinted>2024-10-29T10:49:57Z</cp:lastPrinted>
  <dcterms:created xsi:type="dcterms:W3CDTF">2024-10-29T10:40:49Z</dcterms:created>
  <dcterms:modified xsi:type="dcterms:W3CDTF">2025-04-08T10:27:58Z</dcterms:modified>
</cp:coreProperties>
</file>